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plusData\Export\"/>
    </mc:Choice>
  </mc:AlternateContent>
  <bookViews>
    <workbookView xWindow="0" yWindow="0" windowWidth="0" windowHeight="0"/>
  </bookViews>
  <sheets>
    <sheet name="Rekapitulace stavby" sheetId="1" r:id="rId1"/>
    <sheet name="01 - Stavební část" sheetId="2" r:id="rId2"/>
    <sheet name="02 - Vnitřní instalace" sheetId="3" r:id="rId3"/>
    <sheet name="03 - Zpevněné plochy" sheetId="4" r:id="rId4"/>
    <sheet name="04 - Přípojky, dešťová ka..." sheetId="5" r:id="rId5"/>
    <sheet name="05 - Přeložky sítí" sheetId="6" r:id="rId6"/>
    <sheet name="VON - Vedlejší a ostatní ..." sheetId="7" r:id="rId7"/>
    <sheet name="Seznam figur" sheetId="8" r:id="rId8"/>
  </sheets>
  <definedNames>
    <definedName name="_xlnm.Print_Area" localSheetId="0">'Rekapitulace stavby'!$D$4:$AO$76,'Rekapitulace stavby'!$C$82:$AQ$101</definedName>
    <definedName name="_xlnm.Print_Titles" localSheetId="0">'Rekapitulace stavby'!$92:$92</definedName>
    <definedName name="_xlnm._FilterDatabase" localSheetId="1" hidden="1">'01 - Stavební část'!$C$130:$K$375</definedName>
    <definedName name="_xlnm.Print_Area" localSheetId="1">'01 - Stavební část'!$C$4:$J$76,'01 - Stavební část'!$C$82:$J$112,'01 - Stavební část'!$C$118:$K$375</definedName>
    <definedName name="_xlnm.Print_Titles" localSheetId="1">'01 - Stavební část'!$130:$130</definedName>
    <definedName name="_xlnm._FilterDatabase" localSheetId="2" hidden="1">'02 - Vnitřní instalace'!$C$119:$K$140</definedName>
    <definedName name="_xlnm.Print_Area" localSheetId="2">'02 - Vnitřní instalace'!$C$4:$J$76,'02 - Vnitřní instalace'!$C$82:$J$101,'02 - Vnitřní instalace'!$C$107:$K$140</definedName>
    <definedName name="_xlnm.Print_Titles" localSheetId="2">'02 - Vnitřní instalace'!$119:$119</definedName>
    <definedName name="_xlnm._FilterDatabase" localSheetId="3" hidden="1">'03 - Zpevněné plochy'!$C$121:$K$183</definedName>
    <definedName name="_xlnm.Print_Area" localSheetId="3">'03 - Zpevněné plochy'!$C$4:$J$76,'03 - Zpevněné plochy'!$C$82:$J$103,'03 - Zpevněné plochy'!$C$109:$K$183</definedName>
    <definedName name="_xlnm.Print_Titles" localSheetId="3">'03 - Zpevněné plochy'!$121:$121</definedName>
    <definedName name="_xlnm._FilterDatabase" localSheetId="4" hidden="1">'04 - Přípojky, dešťová ka...'!$C$122:$K$190</definedName>
    <definedName name="_xlnm.Print_Area" localSheetId="4">'04 - Přípojky, dešťová ka...'!$C$4:$J$76,'04 - Přípojky, dešťová ka...'!$C$82:$J$104,'04 - Přípojky, dešťová ka...'!$C$110:$K$190</definedName>
    <definedName name="_xlnm.Print_Titles" localSheetId="4">'04 - Přípojky, dešťová ka...'!$122:$122</definedName>
    <definedName name="_xlnm._FilterDatabase" localSheetId="5" hidden="1">'05 - Přeložky sítí'!$C$117:$K$122</definedName>
    <definedName name="_xlnm.Print_Area" localSheetId="5">'05 - Přeložky sítí'!$C$4:$J$76,'05 - Přeložky sítí'!$C$82:$J$99,'05 - Přeložky sítí'!$C$105:$K$122</definedName>
    <definedName name="_xlnm.Print_Titles" localSheetId="5">'05 - Přeložky sítí'!$117:$117</definedName>
    <definedName name="_xlnm._FilterDatabase" localSheetId="6" hidden="1">'VON - Vedlejší a ostatní ...'!$C$120:$K$151</definedName>
    <definedName name="_xlnm.Print_Area" localSheetId="6">'VON - Vedlejší a ostatní ...'!$C$4:$J$76,'VON - Vedlejší a ostatní ...'!$C$82:$J$102,'VON - Vedlejší a ostatní ...'!$C$108:$K$151</definedName>
    <definedName name="_xlnm.Print_Titles" localSheetId="6">'VON - Vedlejší a ostatní ...'!$120:$120</definedName>
    <definedName name="_xlnm.Print_Area" localSheetId="7">'Seznam figur'!$C$4:$G$33</definedName>
    <definedName name="_xlnm.Print_Titles" localSheetId="7">'Seznam figur'!$9:$9</definedName>
  </definedNames>
  <calcPr/>
</workbook>
</file>

<file path=xl/calcChain.xml><?xml version="1.0" encoding="utf-8"?>
<calcChain xmlns="http://schemas.openxmlformats.org/spreadsheetml/2006/main">
  <c i="8" l="1" r="D7"/>
  <c i="7" r="J37"/>
  <c r="J36"/>
  <c i="1" r="AY100"/>
  <c i="7" r="J35"/>
  <c i="1" r="AX100"/>
  <c i="7" r="BI146"/>
  <c r="BH146"/>
  <c r="BG146"/>
  <c r="BF146"/>
  <c r="T146"/>
  <c r="T145"/>
  <c r="R146"/>
  <c r="R145"/>
  <c r="P146"/>
  <c r="P145"/>
  <c r="BI144"/>
  <c r="BH144"/>
  <c r="BG144"/>
  <c r="BF144"/>
  <c r="T144"/>
  <c r="T143"/>
  <c r="R144"/>
  <c r="R143"/>
  <c r="P144"/>
  <c r="P143"/>
  <c r="BI142"/>
  <c r="BH142"/>
  <c r="BG142"/>
  <c r="BF142"/>
  <c r="T142"/>
  <c r="R142"/>
  <c r="P142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92"/>
  <c r="J17"/>
  <c r="J12"/>
  <c r="J115"/>
  <c r="E7"/>
  <c r="E85"/>
  <c i="6" r="J37"/>
  <c r="J36"/>
  <c i="1" r="AY99"/>
  <c i="6" r="J35"/>
  <c i="1" r="AX99"/>
  <c i="6" r="BI122"/>
  <c r="BH122"/>
  <c r="BG122"/>
  <c r="BF122"/>
  <c r="T122"/>
  <c r="R122"/>
  <c r="P122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92"/>
  <c r="J17"/>
  <c r="J12"/>
  <c r="J112"/>
  <c r="E7"/>
  <c r="E108"/>
  <c i="5" r="J37"/>
  <c r="J36"/>
  <c i="1" r="AY98"/>
  <c i="5" r="J35"/>
  <c i="1" r="AX98"/>
  <c i="5" r="BI190"/>
  <c r="BH190"/>
  <c r="BG190"/>
  <c r="BF190"/>
  <c r="T190"/>
  <c r="T189"/>
  <c r="R190"/>
  <c r="R189"/>
  <c r="P190"/>
  <c r="P189"/>
  <c r="BI188"/>
  <c r="BH188"/>
  <c r="BG188"/>
  <c r="BF188"/>
  <c r="T188"/>
  <c r="T187"/>
  <c r="R188"/>
  <c r="R187"/>
  <c r="P188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79"/>
  <c r="BH179"/>
  <c r="BG179"/>
  <c r="BF179"/>
  <c r="T179"/>
  <c r="R179"/>
  <c r="P179"/>
  <c r="BI175"/>
  <c r="BH175"/>
  <c r="BG175"/>
  <c r="BF175"/>
  <c r="T175"/>
  <c r="R175"/>
  <c r="P175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T160"/>
  <c r="R161"/>
  <c r="R160"/>
  <c r="P161"/>
  <c r="P160"/>
  <c r="BI159"/>
  <c r="BH159"/>
  <c r="BG159"/>
  <c r="BF159"/>
  <c r="T159"/>
  <c r="R159"/>
  <c r="P159"/>
  <c r="BI158"/>
  <c r="BH158"/>
  <c r="BG158"/>
  <c r="BF158"/>
  <c r="T158"/>
  <c r="R158"/>
  <c r="P158"/>
  <c r="BI155"/>
  <c r="BH155"/>
  <c r="BG155"/>
  <c r="BF155"/>
  <c r="T155"/>
  <c r="R155"/>
  <c r="P155"/>
  <c r="BI149"/>
  <c r="BH149"/>
  <c r="BG149"/>
  <c r="BF149"/>
  <c r="T149"/>
  <c r="R149"/>
  <c r="P149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2"/>
  <c r="BH132"/>
  <c r="BG132"/>
  <c r="BF132"/>
  <c r="T132"/>
  <c r="R132"/>
  <c r="P132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117"/>
  <c r="E7"/>
  <c r="E113"/>
  <c i="4" r="J37"/>
  <c r="J36"/>
  <c i="1" r="AY97"/>
  <c i="4" r="J35"/>
  <c i="1" r="AX97"/>
  <c i="4" r="BI183"/>
  <c r="BH183"/>
  <c r="BG183"/>
  <c r="BF183"/>
  <c r="T183"/>
  <c r="T182"/>
  <c r="R183"/>
  <c r="R182"/>
  <c r="P183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29"/>
  <c r="BH129"/>
  <c r="BG129"/>
  <c r="BF129"/>
  <c r="T129"/>
  <c r="R129"/>
  <c r="P129"/>
  <c r="BI126"/>
  <c r="BH126"/>
  <c r="BG126"/>
  <c r="BF126"/>
  <c r="T126"/>
  <c r="R126"/>
  <c r="P126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92"/>
  <c r="J17"/>
  <c r="J12"/>
  <c r="J116"/>
  <c r="E7"/>
  <c r="E85"/>
  <c i="3" r="J37"/>
  <c r="J36"/>
  <c i="1" r="AY96"/>
  <c i="3" r="J35"/>
  <c i="1" r="AX96"/>
  <c i="3"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92"/>
  <c r="J17"/>
  <c r="J12"/>
  <c r="J114"/>
  <c r="E7"/>
  <c r="E110"/>
  <c i="2" r="J37"/>
  <c r="J36"/>
  <c i="1" r="AY95"/>
  <c i="2" r="J35"/>
  <c i="1" r="AX95"/>
  <c i="2" r="BI375"/>
  <c r="BH375"/>
  <c r="BG375"/>
  <c r="BF375"/>
  <c r="T375"/>
  <c r="R375"/>
  <c r="P375"/>
  <c r="BI374"/>
  <c r="BH374"/>
  <c r="BG374"/>
  <c r="BF374"/>
  <c r="T374"/>
  <c r="R374"/>
  <c r="P374"/>
  <c r="BI372"/>
  <c r="BH372"/>
  <c r="BG372"/>
  <c r="BF372"/>
  <c r="T372"/>
  <c r="R372"/>
  <c r="P372"/>
  <c r="BI367"/>
  <c r="BH367"/>
  <c r="BG367"/>
  <c r="BF367"/>
  <c r="T367"/>
  <c r="R367"/>
  <c r="P367"/>
  <c r="BI366"/>
  <c r="BH366"/>
  <c r="BG366"/>
  <c r="BF366"/>
  <c r="T366"/>
  <c r="R366"/>
  <c r="P366"/>
  <c r="BI365"/>
  <c r="BH365"/>
  <c r="BG365"/>
  <c r="BF365"/>
  <c r="T365"/>
  <c r="R365"/>
  <c r="P365"/>
  <c r="BI364"/>
  <c r="BH364"/>
  <c r="BG364"/>
  <c r="BF364"/>
  <c r="T364"/>
  <c r="R364"/>
  <c r="P364"/>
  <c r="BI363"/>
  <c r="BH363"/>
  <c r="BG363"/>
  <c r="BF363"/>
  <c r="T363"/>
  <c r="R363"/>
  <c r="P363"/>
  <c r="BI362"/>
  <c r="BH362"/>
  <c r="BG362"/>
  <c r="BF362"/>
  <c r="T362"/>
  <c r="R362"/>
  <c r="P362"/>
  <c r="BI361"/>
  <c r="BH361"/>
  <c r="BG361"/>
  <c r="BF361"/>
  <c r="T361"/>
  <c r="R361"/>
  <c r="P361"/>
  <c r="BI356"/>
  <c r="BH356"/>
  <c r="BG356"/>
  <c r="BF356"/>
  <c r="T356"/>
  <c r="R356"/>
  <c r="P356"/>
  <c r="BI354"/>
  <c r="BH354"/>
  <c r="BG354"/>
  <c r="BF354"/>
  <c r="T354"/>
  <c r="R354"/>
  <c r="P354"/>
  <c r="BI353"/>
  <c r="BH353"/>
  <c r="BG353"/>
  <c r="BF353"/>
  <c r="T353"/>
  <c r="R353"/>
  <c r="P353"/>
  <c r="BI352"/>
  <c r="BH352"/>
  <c r="BG352"/>
  <c r="BF352"/>
  <c r="T352"/>
  <c r="R352"/>
  <c r="P352"/>
  <c r="BI351"/>
  <c r="BH351"/>
  <c r="BG351"/>
  <c r="BF351"/>
  <c r="T351"/>
  <c r="R351"/>
  <c r="P351"/>
  <c r="BI350"/>
  <c r="BH350"/>
  <c r="BG350"/>
  <c r="BF350"/>
  <c r="T350"/>
  <c r="R350"/>
  <c r="P350"/>
  <c r="BI349"/>
  <c r="BH349"/>
  <c r="BG349"/>
  <c r="BF349"/>
  <c r="T349"/>
  <c r="R349"/>
  <c r="P349"/>
  <c r="BI348"/>
  <c r="BH348"/>
  <c r="BG348"/>
  <c r="BF348"/>
  <c r="T348"/>
  <c r="R348"/>
  <c r="P348"/>
  <c r="BI347"/>
  <c r="BH347"/>
  <c r="BG347"/>
  <c r="BF347"/>
  <c r="T347"/>
  <c r="R347"/>
  <c r="P347"/>
  <c r="BI346"/>
  <c r="BH346"/>
  <c r="BG346"/>
  <c r="BF346"/>
  <c r="T346"/>
  <c r="R346"/>
  <c r="P346"/>
  <c r="BI345"/>
  <c r="BH345"/>
  <c r="BG345"/>
  <c r="BF345"/>
  <c r="T345"/>
  <c r="R345"/>
  <c r="P345"/>
  <c r="BI344"/>
  <c r="BH344"/>
  <c r="BG344"/>
  <c r="BF344"/>
  <c r="T344"/>
  <c r="R344"/>
  <c r="P344"/>
  <c r="BI343"/>
  <c r="BH343"/>
  <c r="BG343"/>
  <c r="BF343"/>
  <c r="T343"/>
  <c r="R343"/>
  <c r="P343"/>
  <c r="BI340"/>
  <c r="BH340"/>
  <c r="BG340"/>
  <c r="BF340"/>
  <c r="T340"/>
  <c r="R340"/>
  <c r="P340"/>
  <c r="BI339"/>
  <c r="BH339"/>
  <c r="BG339"/>
  <c r="BF339"/>
  <c r="T339"/>
  <c r="R339"/>
  <c r="P339"/>
  <c r="BI337"/>
  <c r="BH337"/>
  <c r="BG337"/>
  <c r="BF337"/>
  <c r="T337"/>
  <c r="R337"/>
  <c r="P337"/>
  <c r="BI332"/>
  <c r="BH332"/>
  <c r="BG332"/>
  <c r="BF332"/>
  <c r="T332"/>
  <c r="R332"/>
  <c r="P332"/>
  <c r="BI328"/>
  <c r="BH328"/>
  <c r="BG328"/>
  <c r="BF328"/>
  <c r="T328"/>
  <c r="R328"/>
  <c r="P328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19"/>
  <c r="BH319"/>
  <c r="BG319"/>
  <c r="BF319"/>
  <c r="T319"/>
  <c r="R319"/>
  <c r="P319"/>
  <c r="BI318"/>
  <c r="BH318"/>
  <c r="BG318"/>
  <c r="BF318"/>
  <c r="T318"/>
  <c r="R318"/>
  <c r="P318"/>
  <c r="BI315"/>
  <c r="BH315"/>
  <c r="BG315"/>
  <c r="BF315"/>
  <c r="T315"/>
  <c r="R315"/>
  <c r="P315"/>
  <c r="BI312"/>
  <c r="BH312"/>
  <c r="BG312"/>
  <c r="BF312"/>
  <c r="T312"/>
  <c r="R312"/>
  <c r="P312"/>
  <c r="BI309"/>
  <c r="BH309"/>
  <c r="BG309"/>
  <c r="BF309"/>
  <c r="T309"/>
  <c r="R309"/>
  <c r="P309"/>
  <c r="BI306"/>
  <c r="BH306"/>
  <c r="BG306"/>
  <c r="BF306"/>
  <c r="T306"/>
  <c r="R306"/>
  <c r="P306"/>
  <c r="BI303"/>
  <c r="BH303"/>
  <c r="BG303"/>
  <c r="BF303"/>
  <c r="T303"/>
  <c r="R303"/>
  <c r="P303"/>
  <c r="BI302"/>
  <c r="BH302"/>
  <c r="BG302"/>
  <c r="BF302"/>
  <c r="T302"/>
  <c r="R302"/>
  <c r="P302"/>
  <c r="BI299"/>
  <c r="BH299"/>
  <c r="BG299"/>
  <c r="BF299"/>
  <c r="T299"/>
  <c r="T298"/>
  <c r="R299"/>
  <c r="R298"/>
  <c r="P299"/>
  <c r="P298"/>
  <c r="BI297"/>
  <c r="BH297"/>
  <c r="BG297"/>
  <c r="BF297"/>
  <c r="T297"/>
  <c r="R297"/>
  <c r="P297"/>
  <c r="BI295"/>
  <c r="BH295"/>
  <c r="BG295"/>
  <c r="BF295"/>
  <c r="T295"/>
  <c r="R295"/>
  <c r="P295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87"/>
  <c r="BH287"/>
  <c r="BG287"/>
  <c r="BF287"/>
  <c r="T287"/>
  <c r="R287"/>
  <c r="P287"/>
  <c r="BI283"/>
  <c r="BH283"/>
  <c r="BG283"/>
  <c r="BF283"/>
  <c r="T283"/>
  <c r="R283"/>
  <c r="P283"/>
  <c r="BI279"/>
  <c r="BH279"/>
  <c r="BG279"/>
  <c r="BF279"/>
  <c r="T279"/>
  <c r="R279"/>
  <c r="P279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6"/>
  <c r="BH266"/>
  <c r="BG266"/>
  <c r="BF266"/>
  <c r="T266"/>
  <c r="R266"/>
  <c r="P266"/>
  <c r="BI264"/>
  <c r="BH264"/>
  <c r="BG264"/>
  <c r="BF264"/>
  <c r="T264"/>
  <c r="R264"/>
  <c r="P264"/>
  <c r="BI261"/>
  <c r="BH261"/>
  <c r="BG261"/>
  <c r="BF261"/>
  <c r="T261"/>
  <c r="R261"/>
  <c r="P261"/>
  <c r="BI258"/>
  <c r="BH258"/>
  <c r="BG258"/>
  <c r="BF258"/>
  <c r="T258"/>
  <c r="R258"/>
  <c r="P258"/>
  <c r="BI253"/>
  <c r="BH253"/>
  <c r="BG253"/>
  <c r="BF253"/>
  <c r="T253"/>
  <c r="R253"/>
  <c r="P253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4"/>
  <c r="BH244"/>
  <c r="BG244"/>
  <c r="BF244"/>
  <c r="T244"/>
  <c r="R244"/>
  <c r="P244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4"/>
  <c r="BH234"/>
  <c r="BG234"/>
  <c r="BF234"/>
  <c r="T234"/>
  <c r="R234"/>
  <c r="P234"/>
  <c r="BI231"/>
  <c r="BH231"/>
  <c r="BG231"/>
  <c r="BF231"/>
  <c r="T231"/>
  <c r="R231"/>
  <c r="P231"/>
  <c r="BI227"/>
  <c r="BH227"/>
  <c r="BG227"/>
  <c r="BF227"/>
  <c r="T227"/>
  <c r="R227"/>
  <c r="P227"/>
  <c r="BI223"/>
  <c r="BH223"/>
  <c r="BG223"/>
  <c r="BF223"/>
  <c r="T223"/>
  <c r="R223"/>
  <c r="P223"/>
  <c r="BI221"/>
  <c r="BH221"/>
  <c r="BG221"/>
  <c r="BF221"/>
  <c r="T221"/>
  <c r="R221"/>
  <c r="P221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3"/>
  <c r="BH203"/>
  <c r="BG203"/>
  <c r="BF203"/>
  <c r="T203"/>
  <c r="R203"/>
  <c r="P203"/>
  <c r="BI199"/>
  <c r="BH199"/>
  <c r="BG199"/>
  <c r="BF199"/>
  <c r="T199"/>
  <c r="R199"/>
  <c r="P199"/>
  <c r="BI196"/>
  <c r="BH196"/>
  <c r="BG196"/>
  <c r="BF196"/>
  <c r="T196"/>
  <c r="R196"/>
  <c r="P196"/>
  <c r="BI195"/>
  <c r="BH195"/>
  <c r="BG195"/>
  <c r="BF195"/>
  <c r="T195"/>
  <c r="R195"/>
  <c r="P195"/>
  <c r="BI189"/>
  <c r="BH189"/>
  <c r="BG189"/>
  <c r="BF189"/>
  <c r="T189"/>
  <c r="R189"/>
  <c r="P189"/>
  <c r="BI182"/>
  <c r="BH182"/>
  <c r="BG182"/>
  <c r="BF182"/>
  <c r="T182"/>
  <c r="R182"/>
  <c r="P182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5"/>
  <c r="BH155"/>
  <c r="BG155"/>
  <c r="BF155"/>
  <c r="T155"/>
  <c r="R155"/>
  <c r="P155"/>
  <c r="BI152"/>
  <c r="BH152"/>
  <c r="BG152"/>
  <c r="BF152"/>
  <c r="T152"/>
  <c r="R152"/>
  <c r="P152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J128"/>
  <c r="J127"/>
  <c r="F127"/>
  <c r="F125"/>
  <c r="E123"/>
  <c r="J92"/>
  <c r="J91"/>
  <c r="F91"/>
  <c r="F89"/>
  <c r="E87"/>
  <c r="J18"/>
  <c r="E18"/>
  <c r="F128"/>
  <c r="J17"/>
  <c r="J12"/>
  <c r="J89"/>
  <c r="E7"/>
  <c r="E121"/>
  <c i="1" r="L90"/>
  <c r="AM90"/>
  <c r="AM89"/>
  <c r="L89"/>
  <c r="AM87"/>
  <c r="L87"/>
  <c r="L85"/>
  <c r="L84"/>
  <c i="2" r="BK364"/>
  <c r="BK354"/>
  <c r="BK350"/>
  <c r="BK340"/>
  <c r="J327"/>
  <c r="J299"/>
  <c r="J287"/>
  <c r="J273"/>
  <c r="J250"/>
  <c r="BK234"/>
  <c r="BK216"/>
  <c r="J203"/>
  <c r="J165"/>
  <c r="BK143"/>
  <c r="J372"/>
  <c r="BK351"/>
  <c r="BK327"/>
  <c r="J319"/>
  <c r="BK303"/>
  <c r="J275"/>
  <c r="J249"/>
  <c r="J238"/>
  <c r="J216"/>
  <c r="BK199"/>
  <c r="BK181"/>
  <c r="BK155"/>
  <c r="BK137"/>
  <c r="BK374"/>
  <c r="J365"/>
  <c r="BK349"/>
  <c r="J346"/>
  <c r="BK337"/>
  <c r="BK319"/>
  <c r="BK299"/>
  <c r="BK273"/>
  <c r="BK261"/>
  <c r="J239"/>
  <c r="J195"/>
  <c r="BK146"/>
  <c r="BK362"/>
  <c r="J354"/>
  <c r="BK345"/>
  <c r="BK324"/>
  <c r="BK293"/>
  <c r="BK267"/>
  <c r="J253"/>
  <c r="BK240"/>
  <c r="J207"/>
  <c r="BK178"/>
  <c r="J140"/>
  <c i="3" r="BK135"/>
  <c r="J126"/>
  <c r="J138"/>
  <c r="J131"/>
  <c r="BK138"/>
  <c r="J124"/>
  <c r="BK132"/>
  <c i="4" r="J176"/>
  <c r="J161"/>
  <c r="BK144"/>
  <c r="J126"/>
  <c r="BK171"/>
  <c r="J148"/>
  <c r="J138"/>
  <c r="J180"/>
  <c r="J165"/>
  <c r="BK135"/>
  <c r="J177"/>
  <c r="BK159"/>
  <c r="J137"/>
  <c r="BK125"/>
  <c i="5" r="BK183"/>
  <c r="BK155"/>
  <c r="BK190"/>
  <c r="BK179"/>
  <c r="BK142"/>
  <c r="J190"/>
  <c r="J175"/>
  <c r="J132"/>
  <c r="BK161"/>
  <c r="J126"/>
  <c i="6" r="BK122"/>
  <c i="7" r="BK142"/>
  <c r="BK133"/>
  <c i="2" r="BK367"/>
  <c r="J353"/>
  <c r="BK344"/>
  <c r="J337"/>
  <c r="BK306"/>
  <c r="J297"/>
  <c r="J279"/>
  <c r="BK264"/>
  <c r="BK238"/>
  <c r="BK223"/>
  <c r="J213"/>
  <c r="J181"/>
  <c r="J161"/>
  <c r="J137"/>
  <c r="BK363"/>
  <c r="J349"/>
  <c r="J324"/>
  <c r="BK315"/>
  <c r="J294"/>
  <c r="BK276"/>
  <c r="BK250"/>
  <c r="BK239"/>
  <c r="BK214"/>
  <c r="J182"/>
  <c r="J163"/>
  <c i="1" r="AS94"/>
  <c i="2" r="J303"/>
  <c r="BK292"/>
  <c r="J267"/>
  <c r="J258"/>
  <c r="J223"/>
  <c r="J210"/>
  <c r="BK161"/>
  <c r="BK366"/>
  <c r="J350"/>
  <c r="BK343"/>
  <c r="J315"/>
  <c r="J292"/>
  <c r="J266"/>
  <c r="BK247"/>
  <c r="BK215"/>
  <c r="BK196"/>
  <c r="J175"/>
  <c i="3" r="BK136"/>
  <c r="BK128"/>
  <c r="BK139"/>
  <c r="BK134"/>
  <c r="BK126"/>
  <c r="BK131"/>
  <c r="J137"/>
  <c r="BK123"/>
  <c i="4" r="J171"/>
  <c r="J163"/>
  <c r="J146"/>
  <c r="BK137"/>
  <c r="J125"/>
  <c r="BK151"/>
  <c r="J140"/>
  <c r="BK183"/>
  <c r="J169"/>
  <c r="BK163"/>
  <c r="J133"/>
  <c r="BK180"/>
  <c r="BK169"/>
  <c r="BK146"/>
  <c i="5" r="BK175"/>
  <c r="J159"/>
  <c r="BK138"/>
  <c r="BK186"/>
  <c r="BK169"/>
  <c r="J149"/>
  <c r="BK132"/>
  <c r="J169"/>
  <c r="BK126"/>
  <c r="BK159"/>
  <c r="BK143"/>
  <c i="6" r="BK121"/>
  <c i="7" r="BK144"/>
  <c r="BK131"/>
  <c r="J131"/>
  <c r="J146"/>
  <c r="J133"/>
  <c r="J129"/>
  <c i="2" r="BK372"/>
  <c r="J363"/>
  <c r="J351"/>
  <c r="J343"/>
  <c r="BK328"/>
  <c r="J318"/>
  <c r="BK295"/>
  <c r="J283"/>
  <c r="BK270"/>
  <c r="BK253"/>
  <c r="J231"/>
  <c r="J215"/>
  <c r="BK182"/>
  <c r="BK166"/>
  <c r="J152"/>
  <c r="BK134"/>
  <c r="J362"/>
  <c r="J348"/>
  <c r="J322"/>
  <c r="BK312"/>
  <c r="J293"/>
  <c r="BK274"/>
  <c r="J247"/>
  <c r="BK231"/>
  <c r="BK213"/>
  <c r="J196"/>
  <c r="J166"/>
  <c r="J146"/>
  <c r="BK375"/>
  <c r="J367"/>
  <c r="J356"/>
  <c r="BK348"/>
  <c r="J340"/>
  <c r="J328"/>
  <c r="J306"/>
  <c r="J295"/>
  <c r="BK275"/>
  <c r="J270"/>
  <c r="J244"/>
  <c r="J214"/>
  <c r="J178"/>
  <c r="J374"/>
  <c r="BK356"/>
  <c r="BK346"/>
  <c r="BK332"/>
  <c r="J302"/>
  <c r="BK279"/>
  <c r="BK258"/>
  <c r="J248"/>
  <c r="J221"/>
  <c r="J199"/>
  <c r="BK152"/>
  <c i="3" r="J139"/>
  <c r="J129"/>
  <c r="BK124"/>
  <c r="J135"/>
  <c r="J128"/>
  <c r="BK137"/>
  <c r="BK129"/>
  <c r="J136"/>
  <c r="J125"/>
  <c i="4" r="BK175"/>
  <c r="BK155"/>
  <c r="J135"/>
  <c r="J181"/>
  <c r="J159"/>
  <c r="BK142"/>
  <c r="BK181"/>
  <c r="BK168"/>
  <c r="J151"/>
  <c r="BK129"/>
  <c r="J175"/>
  <c r="J155"/>
  <c r="BK133"/>
  <c i="5" r="J188"/>
  <c r="J165"/>
  <c r="J143"/>
  <c r="BK188"/>
  <c r="BK184"/>
  <c r="J158"/>
  <c r="J138"/>
  <c r="J179"/>
  <c r="J142"/>
  <c r="J183"/>
  <c r="BK149"/>
  <c i="6" r="F37"/>
  <c i="7" r="BK129"/>
  <c r="BK124"/>
  <c r="J144"/>
  <c r="J130"/>
  <c r="J124"/>
  <c i="2" r="BK365"/>
  <c r="BK352"/>
  <c r="J347"/>
  <c r="J339"/>
  <c r="BK322"/>
  <c r="BK302"/>
  <c r="BK294"/>
  <c r="J274"/>
  <c r="BK266"/>
  <c r="BK244"/>
  <c r="BK221"/>
  <c r="BK210"/>
  <c r="BK175"/>
  <c r="BK163"/>
  <c r="BK140"/>
  <c r="J364"/>
  <c r="J361"/>
  <c r="BK339"/>
  <c r="BK318"/>
  <c r="J309"/>
  <c r="BK283"/>
  <c r="J261"/>
  <c r="J240"/>
  <c r="J227"/>
  <c r="BK207"/>
  <c r="BK195"/>
  <c r="BK165"/>
  <c r="J143"/>
  <c r="J375"/>
  <c r="J366"/>
  <c r="BK353"/>
  <c r="BK347"/>
  <c r="J345"/>
  <c r="J332"/>
  <c r="BK309"/>
  <c r="BK297"/>
  <c r="BK287"/>
  <c r="J264"/>
  <c r="BK248"/>
  <c r="BK227"/>
  <c r="J189"/>
  <c r="J134"/>
  <c r="BK361"/>
  <c r="J352"/>
  <c r="J344"/>
  <c r="J312"/>
  <c r="J276"/>
  <c r="BK249"/>
  <c r="J234"/>
  <c r="BK203"/>
  <c r="BK189"/>
  <c r="J155"/>
  <c i="3" r="BK140"/>
  <c r="BK130"/>
  <c r="J123"/>
  <c r="J132"/>
  <c r="J140"/>
  <c r="J130"/>
  <c r="BK125"/>
  <c r="J134"/>
  <c i="4" r="J178"/>
  <c r="BK165"/>
  <c r="BK148"/>
  <c r="J142"/>
  <c r="BK176"/>
  <c r="BK161"/>
  <c r="J144"/>
  <c r="BK126"/>
  <c r="BK177"/>
  <c r="BK140"/>
  <c r="J183"/>
  <c r="BK178"/>
  <c r="J168"/>
  <c r="BK138"/>
  <c r="J129"/>
  <c i="5" r="J186"/>
  <c r="J161"/>
  <c r="J140"/>
  <c r="J185"/>
  <c r="BK165"/>
  <c r="BK140"/>
  <c r="J184"/>
  <c r="J155"/>
  <c r="BK185"/>
  <c r="BK158"/>
  <c i="6" r="J122"/>
  <c r="J121"/>
  <c i="7" r="BK146"/>
  <c r="BK130"/>
  <c r="J128"/>
  <c r="J142"/>
  <c r="BK128"/>
  <c i="2" l="1" r="BK133"/>
  <c r="J133"/>
  <c r="J98"/>
  <c r="T174"/>
  <c r="R202"/>
  <c r="R226"/>
  <c r="R233"/>
  <c r="T257"/>
  <c r="T291"/>
  <c r="P301"/>
  <c r="P323"/>
  <c r="P338"/>
  <c r="T355"/>
  <c r="T373"/>
  <c i="3" r="T122"/>
  <c r="T127"/>
  <c r="T133"/>
  <c i="4" r="T124"/>
  <c r="T150"/>
  <c r="R167"/>
  <c r="T174"/>
  <c i="5" r="P125"/>
  <c r="P157"/>
  <c r="T164"/>
  <c i="6" r="R120"/>
  <c r="R119"/>
  <c r="R118"/>
  <c i="2" r="T133"/>
  <c r="P174"/>
  <c r="P202"/>
  <c r="P226"/>
  <c r="P233"/>
  <c r="P257"/>
  <c r="P291"/>
  <c r="R301"/>
  <c r="R323"/>
  <c r="T338"/>
  <c r="P355"/>
  <c r="R373"/>
  <c i="3" r="P122"/>
  <c r="P127"/>
  <c r="BK133"/>
  <c r="J133"/>
  <c r="J100"/>
  <c i="4" r="BK124"/>
  <c r="J124"/>
  <c r="J98"/>
  <c r="BK150"/>
  <c r="J150"/>
  <c r="J99"/>
  <c r="P167"/>
  <c r="BK174"/>
  <c r="J174"/>
  <c r="J101"/>
  <c i="5" r="R125"/>
  <c r="BK157"/>
  <c r="J157"/>
  <c r="J99"/>
  <c r="R164"/>
  <c i="6" r="P120"/>
  <c r="P119"/>
  <c r="P118"/>
  <c i="1" r="AU99"/>
  <c i="2" r="R133"/>
  <c r="BK174"/>
  <c r="J174"/>
  <c r="J99"/>
  <c r="T202"/>
  <c r="T226"/>
  <c r="T233"/>
  <c r="R257"/>
  <c r="R291"/>
  <c r="BK301"/>
  <c r="J301"/>
  <c r="J107"/>
  <c r="BK323"/>
  <c r="J323"/>
  <c r="J108"/>
  <c r="BK338"/>
  <c r="J338"/>
  <c r="J109"/>
  <c r="R355"/>
  <c r="P373"/>
  <c i="3" r="R122"/>
  <c r="R127"/>
  <c r="P133"/>
  <c i="4" r="R124"/>
  <c r="R150"/>
  <c r="T167"/>
  <c r="P174"/>
  <c i="5" r="BK125"/>
  <c r="J125"/>
  <c r="J98"/>
  <c r="R157"/>
  <c r="P164"/>
  <c i="6" r="T120"/>
  <c r="T119"/>
  <c r="T118"/>
  <c i="7" r="T123"/>
  <c i="2" r="P133"/>
  <c r="P132"/>
  <c r="R174"/>
  <c r="BK202"/>
  <c r="J202"/>
  <c r="J100"/>
  <c r="BK226"/>
  <c r="J226"/>
  <c r="J101"/>
  <c r="BK233"/>
  <c r="J233"/>
  <c r="J102"/>
  <c r="BK257"/>
  <c r="J257"/>
  <c r="J103"/>
  <c r="BK291"/>
  <c r="J291"/>
  <c r="J104"/>
  <c r="T301"/>
  <c r="T300"/>
  <c r="T323"/>
  <c r="R338"/>
  <c r="BK355"/>
  <c r="J355"/>
  <c r="J110"/>
  <c r="BK373"/>
  <c r="J373"/>
  <c r="J111"/>
  <c i="3" r="BK122"/>
  <c r="J122"/>
  <c r="J98"/>
  <c r="BK127"/>
  <c r="J127"/>
  <c r="J99"/>
  <c r="R133"/>
  <c i="4" r="P124"/>
  <c r="P123"/>
  <c r="P122"/>
  <c i="1" r="AU97"/>
  <c i="4" r="P150"/>
  <c r="BK167"/>
  <c r="J167"/>
  <c r="J100"/>
  <c r="R174"/>
  <c i="5" r="T125"/>
  <c r="T124"/>
  <c r="T123"/>
  <c r="T157"/>
  <c r="BK164"/>
  <c r="J164"/>
  <c r="J101"/>
  <c i="6" r="BK120"/>
  <c r="J120"/>
  <c r="J98"/>
  <c i="7" r="BK123"/>
  <c r="J123"/>
  <c r="J98"/>
  <c r="P123"/>
  <c r="R123"/>
  <c r="BK132"/>
  <c r="J132"/>
  <c r="J99"/>
  <c r="P132"/>
  <c r="R132"/>
  <c r="T132"/>
  <c i="5" r="BK160"/>
  <c r="J160"/>
  <c r="J100"/>
  <c i="2" r="BK298"/>
  <c r="J298"/>
  <c r="J105"/>
  <c i="4" r="BK182"/>
  <c r="J182"/>
  <c r="J102"/>
  <c i="5" r="BK187"/>
  <c r="J187"/>
  <c r="J102"/>
  <c r="BK189"/>
  <c r="J189"/>
  <c r="J103"/>
  <c i="7" r="BK143"/>
  <c r="J143"/>
  <c r="J100"/>
  <c r="BK145"/>
  <c r="J145"/>
  <c r="J101"/>
  <c r="E111"/>
  <c r="BE129"/>
  <c r="BE142"/>
  <c r="J89"/>
  <c r="F118"/>
  <c r="BE124"/>
  <c r="BE128"/>
  <c r="BE130"/>
  <c r="BE131"/>
  <c r="BE133"/>
  <c r="BE144"/>
  <c r="BE146"/>
  <c i="6" r="J89"/>
  <c r="F115"/>
  <c r="E85"/>
  <c r="BE121"/>
  <c r="BE122"/>
  <c i="1" r="BD99"/>
  <c i="5" r="E85"/>
  <c r="J89"/>
  <c r="BE132"/>
  <c r="BE140"/>
  <c r="BE155"/>
  <c r="BE165"/>
  <c r="BE169"/>
  <c r="BE175"/>
  <c r="BE186"/>
  <c r="BE190"/>
  <c r="BE138"/>
  <c r="BE142"/>
  <c r="BE143"/>
  <c r="BE159"/>
  <c r="BE161"/>
  <c r="BE184"/>
  <c r="BE185"/>
  <c r="F92"/>
  <c r="BE149"/>
  <c r="BE158"/>
  <c r="BE126"/>
  <c r="BE179"/>
  <c r="BE183"/>
  <c r="BE188"/>
  <c i="4" r="E112"/>
  <c r="F119"/>
  <c r="BE129"/>
  <c r="BE140"/>
  <c r="BE148"/>
  <c r="BE151"/>
  <c r="BE161"/>
  <c r="BE163"/>
  <c r="J89"/>
  <c r="BE125"/>
  <c r="BE137"/>
  <c r="BE142"/>
  <c r="BE144"/>
  <c r="BE146"/>
  <c r="BE159"/>
  <c r="BE169"/>
  <c r="BE171"/>
  <c r="BE175"/>
  <c r="BE126"/>
  <c r="BE133"/>
  <c r="BE135"/>
  <c r="BE155"/>
  <c r="BE165"/>
  <c r="BE168"/>
  <c r="BE183"/>
  <c r="BE138"/>
  <c r="BE176"/>
  <c r="BE177"/>
  <c r="BE178"/>
  <c r="BE180"/>
  <c r="BE181"/>
  <c i="3" r="F117"/>
  <c r="BE125"/>
  <c r="BE126"/>
  <c r="BE130"/>
  <c r="BE138"/>
  <c r="BE139"/>
  <c r="J89"/>
  <c r="BE123"/>
  <c r="BE132"/>
  <c r="BE134"/>
  <c r="BE135"/>
  <c r="E85"/>
  <c r="BE124"/>
  <c r="BE128"/>
  <c r="BE129"/>
  <c r="BE136"/>
  <c r="BE140"/>
  <c r="BE131"/>
  <c r="BE137"/>
  <c i="2" r="F92"/>
  <c r="BE134"/>
  <c r="BE143"/>
  <c r="BE161"/>
  <c r="BE163"/>
  <c r="BE207"/>
  <c r="BE210"/>
  <c r="BE223"/>
  <c r="BE227"/>
  <c r="BE238"/>
  <c r="BE261"/>
  <c r="BE273"/>
  <c r="BE274"/>
  <c r="BE275"/>
  <c r="BE283"/>
  <c r="BE294"/>
  <c r="BE297"/>
  <c r="BE303"/>
  <c r="BE306"/>
  <c r="BE309"/>
  <c r="BE312"/>
  <c r="BE318"/>
  <c r="BE319"/>
  <c r="BE327"/>
  <c r="BE337"/>
  <c r="BE349"/>
  <c r="BE350"/>
  <c r="BE364"/>
  <c r="BE372"/>
  <c r="E85"/>
  <c r="J125"/>
  <c r="BE137"/>
  <c r="BE140"/>
  <c r="BE152"/>
  <c r="BE165"/>
  <c r="BE166"/>
  <c r="BE178"/>
  <c r="BE181"/>
  <c r="BE195"/>
  <c r="BE199"/>
  <c r="BE203"/>
  <c r="BE214"/>
  <c r="BE216"/>
  <c r="BE231"/>
  <c r="BE234"/>
  <c r="BE250"/>
  <c r="BE276"/>
  <c r="BE279"/>
  <c r="BE293"/>
  <c r="BE302"/>
  <c r="BE315"/>
  <c r="BE322"/>
  <c r="BE324"/>
  <c r="BE339"/>
  <c r="BE343"/>
  <c r="BE351"/>
  <c r="BE354"/>
  <c r="BE356"/>
  <c r="BE362"/>
  <c r="BE363"/>
  <c r="BE365"/>
  <c r="BE367"/>
  <c r="BE374"/>
  <c r="BE375"/>
  <c r="BE175"/>
  <c r="BE182"/>
  <c r="BE215"/>
  <c r="BE221"/>
  <c r="BE244"/>
  <c r="BE248"/>
  <c r="BE249"/>
  <c r="BE253"/>
  <c r="BE264"/>
  <c r="BE266"/>
  <c r="BE267"/>
  <c r="BE270"/>
  <c r="BE287"/>
  <c r="BE295"/>
  <c r="BE299"/>
  <c r="BE328"/>
  <c r="BE332"/>
  <c r="BE340"/>
  <c r="BE344"/>
  <c r="BE346"/>
  <c r="BE352"/>
  <c r="BE353"/>
  <c r="BE366"/>
  <c r="BE146"/>
  <c r="BE155"/>
  <c r="BE189"/>
  <c r="BE196"/>
  <c r="BE213"/>
  <c r="BE239"/>
  <c r="BE240"/>
  <c r="BE247"/>
  <c r="BE258"/>
  <c r="BE292"/>
  <c r="BE345"/>
  <c r="BE347"/>
  <c r="BE348"/>
  <c r="BE361"/>
  <c r="F36"/>
  <c i="1" r="BC95"/>
  <c i="3" r="J34"/>
  <c i="1" r="AW96"/>
  <c i="4" r="J34"/>
  <c i="1" r="AW97"/>
  <c i="5" r="F34"/>
  <c i="1" r="BA98"/>
  <c i="6" r="J34"/>
  <c i="1" r="AW99"/>
  <c i="6" r="F34"/>
  <c i="1" r="BA99"/>
  <c i="7" r="F34"/>
  <c i="1" r="BA100"/>
  <c i="7" r="F36"/>
  <c i="1" r="BC100"/>
  <c i="2" r="J34"/>
  <c i="1" r="AW95"/>
  <c i="3" r="F34"/>
  <c i="1" r="BA96"/>
  <c i="3" r="F36"/>
  <c i="1" r="BC96"/>
  <c i="4" r="F34"/>
  <c i="1" r="BA97"/>
  <c i="4" r="F36"/>
  <c i="1" r="BC97"/>
  <c i="5" r="F35"/>
  <c i="1" r="BB98"/>
  <c i="6" r="F36"/>
  <c i="1" r="BC99"/>
  <c i="7" r="J34"/>
  <c i="1" r="AW100"/>
  <c i="2" r="F37"/>
  <c i="1" r="BD95"/>
  <c i="2" r="F34"/>
  <c i="1" r="BA95"/>
  <c i="3" r="F35"/>
  <c i="1" r="BB96"/>
  <c i="4" r="F37"/>
  <c i="1" r="BD97"/>
  <c i="5" r="F36"/>
  <c i="1" r="BC98"/>
  <c i="5" r="F37"/>
  <c i="1" r="BD98"/>
  <c i="7" r="F37"/>
  <c i="1" r="BD100"/>
  <c i="2" r="F35"/>
  <c i="1" r="BB95"/>
  <c i="3" r="F37"/>
  <c i="1" r="BD96"/>
  <c i="4" r="F35"/>
  <c i="1" r="BB97"/>
  <c i="5" r="J34"/>
  <c i="1" r="AW98"/>
  <c i="6" r="F35"/>
  <c i="1" r="BB99"/>
  <c i="7" r="F35"/>
  <c i="1" r="BB100"/>
  <c i="7" l="1" r="R122"/>
  <c r="R121"/>
  <c r="T122"/>
  <c r="T121"/>
  <c i="4" r="R123"/>
  <c r="R122"/>
  <c i="3" r="R121"/>
  <c r="R120"/>
  <c i="5" r="R124"/>
  <c r="R123"/>
  <c i="2" r="R300"/>
  <c r="T132"/>
  <c r="T131"/>
  <c i="4" r="T123"/>
  <c r="T122"/>
  <c i="7" r="P122"/>
  <c r="P121"/>
  <c i="1" r="AU100"/>
  <c i="3" r="P121"/>
  <c r="P120"/>
  <c i="1" r="AU96"/>
  <c i="5" r="P124"/>
  <c r="P123"/>
  <c i="1" r="AU98"/>
  <c i="3" r="T121"/>
  <c r="T120"/>
  <c i="2" r="R132"/>
  <c r="R131"/>
  <c r="P300"/>
  <c r="P131"/>
  <c i="1" r="AU95"/>
  <c i="3" r="BK121"/>
  <c r="J121"/>
  <c r="J97"/>
  <c i="2" r="BK300"/>
  <c r="J300"/>
  <c r="J106"/>
  <c i="4" r="BK123"/>
  <c r="J123"/>
  <c r="J97"/>
  <c i="6" r="BK119"/>
  <c r="J119"/>
  <c r="J97"/>
  <c i="7" r="BK122"/>
  <c r="J122"/>
  <c r="J97"/>
  <c i="2" r="BK132"/>
  <c r="J132"/>
  <c r="J97"/>
  <c i="5" r="BK124"/>
  <c r="J124"/>
  <c r="J97"/>
  <c i="3" r="J33"/>
  <c i="1" r="AV96"/>
  <c r="AT96"/>
  <c i="4" r="J33"/>
  <c i="1" r="AV97"/>
  <c r="AT97"/>
  <c i="5" r="F33"/>
  <c i="1" r="AZ98"/>
  <c i="6" r="J33"/>
  <c i="1" r="AV99"/>
  <c r="AT99"/>
  <c r="BD94"/>
  <c r="W33"/>
  <c r="BC94"/>
  <c r="W32"/>
  <c i="3" r="F33"/>
  <c i="1" r="AZ96"/>
  <c i="4" r="F33"/>
  <c i="1" r="AZ97"/>
  <c i="5" r="J33"/>
  <c i="1" r="AV98"/>
  <c r="AT98"/>
  <c i="6" r="F33"/>
  <c i="1" r="AZ99"/>
  <c i="7" r="F33"/>
  <c i="1" r="AZ100"/>
  <c i="7" r="J33"/>
  <c i="1" r="AV100"/>
  <c r="AT100"/>
  <c i="2" r="F33"/>
  <c i="1" r="AZ95"/>
  <c r="BA94"/>
  <c r="AW94"/>
  <c r="AK30"/>
  <c i="2" r="J33"/>
  <c i="1" r="AV95"/>
  <c r="AT95"/>
  <c r="BB94"/>
  <c r="W31"/>
  <c i="6" l="1" r="BK118"/>
  <c r="J118"/>
  <c r="J96"/>
  <c i="7" r="BK121"/>
  <c r="J121"/>
  <c i="4" r="BK122"/>
  <c r="J122"/>
  <c i="3" r="BK120"/>
  <c r="J120"/>
  <c i="2" r="BK131"/>
  <c r="J131"/>
  <c i="5" r="BK123"/>
  <c r="J123"/>
  <c r="J96"/>
  <c i="1" r="AU94"/>
  <c i="3" r="J30"/>
  <c i="1" r="AG96"/>
  <c r="AX94"/>
  <c i="7" r="J30"/>
  <c i="1" r="AG100"/>
  <c i="4" r="J30"/>
  <c i="1" r="AG97"/>
  <c r="AY94"/>
  <c i="2" r="J30"/>
  <c i="1" r="AG95"/>
  <c r="W30"/>
  <c r="AZ94"/>
  <c r="AV94"/>
  <c r="AK29"/>
  <c i="3" l="1" r="J39"/>
  <c i="2" r="J39"/>
  <c i="7" r="J39"/>
  <c i="4" r="J39"/>
  <c r="J96"/>
  <c i="2" r="J96"/>
  <c i="3" r="J96"/>
  <c i="7" r="J96"/>
  <c i="1" r="AN96"/>
  <c r="AN97"/>
  <c r="AN100"/>
  <c r="AN95"/>
  <c i="5" r="J30"/>
  <c i="1" r="AG98"/>
  <c r="W29"/>
  <c r="AT94"/>
  <c i="6" r="J30"/>
  <c i="1" r="AG99"/>
  <c i="5" l="1" r="J39"/>
  <c i="6" r="J39"/>
  <c i="1" r="AN99"/>
  <c r="AN98"/>
  <c r="AG94"/>
  <c r="AK26"/>
  <c l="1"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<sst xmlns="http://schemas.openxmlformats.org/spreadsheetml/2006/main">
  <si>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</si>
  <si>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</si>
  <si>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</si>
  <si>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</si>
  <si>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</si>
  <si>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{3d304460-fa1c-48f7-b305-901b37fe105a}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</si>
  <si>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</si>
  <si>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</si>
  <si>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</si>
  <si>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</si>
  <si>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</si>
  <si>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</si>
  <si>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</si>
  <si>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</si>
  <si>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2025-09-04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</si>
  <si>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</si>
  <si>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</si>
  <si>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Adaptace čerpací stanice na opravárenskou dílnu zemědělských strojů - etapa 1 - přístavba haly</t>
  </si>
  <si>
    <t>KSO:</t>
  </si>
  <si>
    <t>CC-CZ:</t>
  </si>
  <si>
    <t>Místo:</t>
  </si>
  <si>
    <t>Vratěnín</t>
  </si>
  <si>
    <t>Datum:</t>
  </si>
  <si>
    <t>18. 9. 2025</t>
  </si>
  <si>
    <t>Zadavatel:</t>
  </si>
  <si>
    <t>IČ:</t>
  </si>
  <si>
    <t>Petr Karásek</t>
  </si>
  <si>
    <t>DIČ:</t>
  </si>
  <si>
    <t>Uchazeč:</t>
  </si>
  <si>
    <t>Vyplň údaj</t>
  </si>
  <si>
    <t>Projektant:</t>
  </si>
  <si>
    <t>f-plan spol. s r.o., Ing.Jiří Kopr</t>
  </si>
  <si>
    <t>True</t>
  </si>
  <si>
    <t>Zpracovatel:</t>
  </si>
  <si>
    <t>Martin Lang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</si>
  <si>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</si>
  <si>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</si>
  <si>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</si>
  <si>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</si>
  <si>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</si>
  <si>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</si>
  <si>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</si>
  <si>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</si>
  <si>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</si>
  <si>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</si>
  <si>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</si>
  <si>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</si>
  <si>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</si>
  <si>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</si>
  <si>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</si>
  <si>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</si>
  <si>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</si>
  <si>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</si>
  <si>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</si>
  <si>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</si>
  <si>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</si>
  <si>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</si>
  <si>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</si>
  <si>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</si>
  <si>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</si>
  <si>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</si>
  <si>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</si>
  <si>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</si>
  <si>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</si>
  <si>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</si>
  <si>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</si>
  <si>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</si>
  <si>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</si>
  <si>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</si>
  <si>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</si>
  <si>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</si>
  <si>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</si>
  <si>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</si>
  <si>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</si>
  <si>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</si>
  <si>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</si>
  <si>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</si>
  <si>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</si>
  <si>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</si>
  <si>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</si>
  <si>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</si>
  <si>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</si>
  <si>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</si>
  <si>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</si>
  <si>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1</t>
  </si>
  <si>
    <t>{fc6929bf-eb6e-4666-85d1-7890cbfac38e}</t>
  </si>
  <si>
    <t>2</t>
  </si>
  <si>
    <t>02</t>
  </si>
  <si>
    <t>Vnitřní instalace</t>
  </si>
  <si>
    <t>{afee70e0-a331-4a34-9f24-c0f3d828e4cd}</t>
  </si>
  <si>
    <t>03</t>
  </si>
  <si>
    <t>Zpevněné plochy</t>
  </si>
  <si>
    <t>{dca863bc-d3f2-408d-8a79-bd3615d7eef8}</t>
  </si>
  <si>
    <t>04</t>
  </si>
  <si>
    <t>Přípojky, dešťová kanalizace</t>
  </si>
  <si>
    <t>{954f390f-63e6-4c50-aa45-c2fe18eadc0b}</t>
  </si>
  <si>
    <t>05</t>
  </si>
  <si>
    <t>Přeložky sítí</t>
  </si>
  <si>
    <t>{993803fe-5584-4e38-bf0d-42f971b2220b}</t>
  </si>
  <si>
    <t>VON</t>
  </si>
  <si>
    <t>Vedlejší a ostatní náklady</t>
  </si>
  <si>
    <t>{37519065-8207-4862-9cf3-9f54a642b614}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</si>
  <si>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</si>
  <si>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</si>
  <si>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</si>
  <si>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</si>
  <si>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</si>
  <si>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</si>
  <si>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</si>
  <si>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</si>
  <si>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</si>
  <si>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</si>
  <si>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</si>
  <si>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</si>
  <si>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</si>
  <si>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</si>
  <si>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</si>
  <si>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</si>
  <si>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</si>
  <si>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</si>
  <si>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</si>
  <si>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</si>
  <si>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</si>
  <si>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777 - Podlahy lité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</si>
  <si>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</si>
  <si>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</si>
  <si>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</si>
  <si>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</si>
  <si>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</si>
  <si>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</si>
  <si>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</si>
  <si>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</si>
  <si>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</si>
  <si>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</si>
  <si>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</si>
  <si>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</si>
  <si>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</si>
  <si>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</si>
  <si>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</si>
  <si>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</si>
  <si>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</si>
  <si>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</si>
  <si>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</si>
  <si>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113106171</t>
  </si>
  <si>
    <t>Rozebrání dlažeb vozovek a ploch s přemístěním hmot na skládku na vzdálenost do 3 m nebo s naložením na dopravní prostředek, s jakoukoliv výplní spár ručně ze zámkové dlažby s ložem z kameniva</t>
  </si>
  <si>
    <t>m2</t>
  </si>
  <si>
    <t>CS ÚRS 2025 02</t>
  </si>
  <si>
    <t>4</t>
  </si>
  <si>
    <t>968663874</t>
  </si>
  <si>
    <t>VV</t>
  </si>
  <si>
    <t>11,32*9,62+2,00*12,70+0,91*0,91/2*2+1,05*1,10+1,05*11,70</t>
  </si>
  <si>
    <t>Součet</t>
  </si>
  <si>
    <t>113107043</t>
  </si>
  <si>
    <t>Odstranění podkladů nebo krytů při překopech inženýrských sítí s přemístěním hmot na skládku ve vzdálenosti do 3 m nebo s naložením na dopravní prostředek ručně živičných, o tl. vrstvy přes 100 do 150 mm</t>
  </si>
  <si>
    <t>242430348</t>
  </si>
  <si>
    <t>2*2,25*2,25+2,785*2,038+3*1,70*1,70+2*0,61*2,00+0,79*2,00+2,79*0,885+2*1,40*1,40+0,85*1,60+2,00*0,95+2*0,88*1,50</t>
  </si>
  <si>
    <t>3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</si>
  <si>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</si>
  <si>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</si>
  <si>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</si>
  <si>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-266711202</t>
  </si>
  <si>
    <t>1,15+13,70+12,70+3,10+11,32</t>
  </si>
  <si>
    <t>121151114</t>
  </si>
  <si>
    <t>Sejmutí ornice strojně při souvislé ploše přes 100 do 500 m2, tl. vrstvy přes 200 do 250 mm</t>
  </si>
  <si>
    <t>1957157194</t>
  </si>
  <si>
    <t>16,00*15,00</t>
  </si>
  <si>
    <t>5</t>
  </si>
  <si>
    <t>131251103</t>
  </si>
  <si>
    <t>Hloubení nezapažených jam a zářezů strojně s urovnáním dna do předepsaného profilu a spádu v hornině třídy těžitelnosti I skupiny 3 přes 50 do 100 m3</t>
  </si>
  <si>
    <t>m3</t>
  </si>
  <si>
    <t>-1228720527</t>
  </si>
  <si>
    <t>pod komín</t>
  </si>
  <si>
    <t>0,80*1,00*1,00*1,035</t>
  </si>
  <si>
    <t>pod sloupy</t>
  </si>
  <si>
    <t>0,80*(3,90*1,70+2,20*1,60*2+1,70*1,70+2,50*3,00*4+3*3,435+2,20*1,60*2+1,25*1,90+3,00*3,80+0,50*0,70+1,20*1,00+2,50*3,00*4)</t>
  </si>
  <si>
    <t>6</t>
  </si>
  <si>
    <t>132251101</t>
  </si>
  <si>
    <t>Hloubení nezapažených rýh šířky do 800 mm strojně s urovnáním dna do předepsaného profilu a spádu v hornině třídy těžitelnosti I skupiny 3 do 20 m3</t>
  </si>
  <si>
    <t>527368393</t>
  </si>
  <si>
    <t>0,80*0,50*(2,00+2,90+1,30+3,00+3,10+3,15+4,20+4,00+4,00+4,30+4,30+0,30+3,10+3,10+3,00+1,20+0,20)</t>
  </si>
  <si>
    <t>7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</si>
  <si>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</si>
  <si>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</si>
  <si>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1518768677</t>
  </si>
  <si>
    <t>výkopy</t>
  </si>
  <si>
    <t>88,212+18,86</t>
  </si>
  <si>
    <t>odpočet zásyp</t>
  </si>
  <si>
    <t>-75,819</t>
  </si>
  <si>
    <t>8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</si>
  <si>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</si>
  <si>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</si>
  <si>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-897827461</t>
  </si>
  <si>
    <t>31,253*5 'Přepočtené koeficientem množství</t>
  </si>
  <si>
    <t>9</t>
  </si>
  <si>
    <t>171201231</t>
  </si>
  <si>
    <t>Poplatek za uložení stavebního odpadu na recyklační skládce (skládkovné) zeminy a kamení zatříděného do Katalogu odpadů pod kódem 17 05 04</t>
  </si>
  <si>
    <t>t</t>
  </si>
  <si>
    <t>1642062062</t>
  </si>
  <si>
    <t>31,253*1,8 'Přepočtené koeficientem množství</t>
  </si>
  <si>
    <t>10</t>
  </si>
  <si>
    <t>171251201</t>
  </si>
  <si>
    <t>Uložení sypaniny na skládky nebo meziskládky bez hutnění s upravením uložené sypaniny do předepsaného tvaru</t>
  </si>
  <si>
    <t>-1374618405</t>
  </si>
  <si>
    <t>11</t>
  </si>
  <si>
    <t>174151101</t>
  </si>
  <si>
    <t>Zásyp sypaninou z jakékoliv horniny strojně s uložením výkopku ve vrstvách se zhutněním jam, šachet, rýh nebo kolem objektů v těchto vykopávkách</t>
  </si>
  <si>
    <t>26201524</t>
  </si>
  <si>
    <t>v ploše</t>
  </si>
  <si>
    <t>0,40*9,00/2*26,40</t>
  </si>
  <si>
    <t>kolem patek</t>
  </si>
  <si>
    <t>0,30*(3,90*1,70+2,20*1,60*2+1,70*1,70+2,50*3,00*4+3*3,435+2,20*1,60*2+1,25*1,90+3,00*3,80+0,50*0,70+1,20*1,00+2,50*3,00*4)</t>
  </si>
  <si>
    <t>-1*(0,30*1,00*1,00*10+0,30*0,70*0,70*10)</t>
  </si>
  <si>
    <t>Zakládání</t>
  </si>
  <si>
    <t>12</t>
  </si>
  <si>
    <t>274313811</t>
  </si>
  <si>
    <t>Základy z betonu prostého pasy betonu kamenem neprokládaného tř. C 25/30</t>
  </si>
  <si>
    <t>1895010895</t>
  </si>
  <si>
    <t>0,80*0,50*(2,00+2,90+1,30+3,00+3,10+3,15+4,20+4,00+4,00+4,30+4,30+0,30+3,10+3,10+3,00+1,20+0,20)*1,035</t>
  </si>
  <si>
    <t>13</t>
  </si>
  <si>
    <t>274351121</t>
  </si>
  <si>
    <t>Bednění základů pasů rovné zřízení</t>
  </si>
  <si>
    <t>-884683295</t>
  </si>
  <si>
    <t>0,30*2*(2,00+2,90+1,30+3,00+3,10+3,15+4,20+4,00+4,00+4,30+4,30+0,30+3,10+3,10+3,00+1,20+0,20)</t>
  </si>
  <si>
    <t>14</t>
  </si>
  <si>
    <t>274351122</t>
  </si>
  <si>
    <t>Bednění základů pasů rovné odstranění</t>
  </si>
  <si>
    <t>-1175959406</t>
  </si>
  <si>
    <t>275313811</t>
  </si>
  <si>
    <t>Základy z betonu prostého patky a bloky z betonu kamenem neprokládaného tř. C 25/30</t>
  </si>
  <si>
    <t>4891235</t>
  </si>
  <si>
    <t>0,50*1,00*1,00*10+0,50*0,70*0,70*10</t>
  </si>
  <si>
    <t>0,50*(3,90*1,70+2,20*1,60*2+1,70*1,70+2,50*3,00*4+3*3,435+2,20*1,60*2+1,25*1,90+3,00*3,80+0,50*0,70+1,20*1,00+2,50*3,00*4)*1,035</t>
  </si>
  <si>
    <t>16</t>
  </si>
  <si>
    <t>275351121</t>
  </si>
  <si>
    <t>Bednění základů patek zřízení</t>
  </si>
  <si>
    <t>-2021551418</t>
  </si>
  <si>
    <t>0,40*4*1,00</t>
  </si>
  <si>
    <t>0,50*4*1,00*10+0,50*4*0,70*10</t>
  </si>
  <si>
    <t>17</t>
  </si>
  <si>
    <t>275351122</t>
  </si>
  <si>
    <t>Bednění základů patek odstranění</t>
  </si>
  <si>
    <t>-300184957</t>
  </si>
  <si>
    <t>18</t>
  </si>
  <si>
    <t>279113135</t>
  </si>
  <si>
    <t>Základové zdi z tvárnic ztraceného bednění včetně výplně z betonu bez zvláštních nároků na vliv prostředí třídy C 16/20, tloušťky zdiva přes 300 do 400 mm</t>
  </si>
  <si>
    <t>CS ÚRS 2023 02</t>
  </si>
  <si>
    <t>-502483833</t>
  </si>
  <si>
    <t>0,40*(2,00+2,90+1,30+3,00+3,10+3,15+4,20+4,00+4,00+4,30+4,30+0,30+3,10+3,10+3,00+1,20+0,20)</t>
  </si>
  <si>
    <t>19</t>
  </si>
  <si>
    <t>279361821</t>
  </si>
  <si>
    <t>Výztuž základových zdí nosných svislých nebo odkloněných od svislice, rovinných nebo oblých, deskových nebo žebrových, včetně výztuže jejich žeber z betonářské oceli 10 505 (R) nebo BSt 500</t>
  </si>
  <si>
    <t>1731024594</t>
  </si>
  <si>
    <t>18,86*12,00*1/1000</t>
  </si>
  <si>
    <t>Svislé a kompletní konstrukce</t>
  </si>
  <si>
    <t>20</t>
  </si>
  <si>
    <t>310238211</t>
  </si>
  <si>
    <t>Zazdívka otvorů ve zdivu nadzákladovém cihlami pálenými plochy přes 0,25 m2 do 1 m2 na maltu vápenocementovou</t>
  </si>
  <si>
    <t>-115471510</t>
  </si>
  <si>
    <t>v obvodové stěně po vybouraném okně v místě dveří</t>
  </si>
  <si>
    <t>0,50*(1,55*1,65-0,95*1,35)</t>
  </si>
  <si>
    <t>311113155</t>
  </si>
  <si>
    <t>Nadzákladové zdi z betonových tvárnic ztraceného bednění hladkých včetně výplně z betonu C 25/30, tloušťky zdiva přes 300 do 400 mm</t>
  </si>
  <si>
    <t>713640016</t>
  </si>
  <si>
    <t>0,75*(1,60+3,02+13,80+27,22+13,80+14,61+1,60-4,50*4-3,04)</t>
  </si>
  <si>
    <t>22</t>
  </si>
  <si>
    <t>311361821</t>
  </si>
  <si>
    <t>Výztuž nadzákladových zdí nosných svislých nebo odkloněných od svislice, rovných nebo oblých z betonářské oceli 10 505 (R) nebo BSt 500</t>
  </si>
  <si>
    <t>-785773511</t>
  </si>
  <si>
    <t>40,958*12,00*1/1000</t>
  </si>
  <si>
    <t>23</t>
  </si>
  <si>
    <t>314272704</t>
  </si>
  <si>
    <t>Komín jednoprůduchový z lehčeného betonu s vkládanou izolací s izostatickými vložkami komínové těleso výšky 3 m z vnitřních keramických profilovaných vložek bez větrací šachty, světlý průměr vložky 20 cm</t>
  </si>
  <si>
    <t>soubor</t>
  </si>
  <si>
    <t>1786608365</t>
  </si>
  <si>
    <t>24</t>
  </si>
  <si>
    <t>314272714</t>
  </si>
  <si>
    <t>Komín jednoprůduchový z lehčeného betonu s vkládanou izolací s izostatickými vložkami komínové těleso výšky 3 m z vnitřních keramických profilovaných vložek Příplatek k ceně za každý další i započatý metr výšky komínového tělesa přes 3 m bez větrací šachty, světlý průměr vložky 20 cm</t>
  </si>
  <si>
    <t>-1658763580</t>
  </si>
  <si>
    <t>25</t>
  </si>
  <si>
    <t>314272724</t>
  </si>
  <si>
    <t>Komín jednoprůduchový z lehčeného betonu s vkládanou izolací s izostatickými vložkami nadstřešní část komínového tělesa (komínová hlava) zděná z betonových prstenců jednoprůduchových bez větrací šachty včetně komínové vložky, světlý průměr vložky 20 cm</t>
  </si>
  <si>
    <t>1072288305</t>
  </si>
  <si>
    <t>26</t>
  </si>
  <si>
    <t>342151111</t>
  </si>
  <si>
    <t>Montáž opláštění stěn ocelové konstrukce ze sendvičových panelů šroubovaných, výšky budovy do 6 m</t>
  </si>
  <si>
    <t>-1440239317</t>
  </si>
  <si>
    <t>včt. olištování, lemování apod.</t>
  </si>
  <si>
    <t>2,50*13,80/2+5,10*(1,60+3,02+13,80+27,22+13,80+14,61+1,60)+10,00*3,00</t>
  </si>
  <si>
    <t>-1*(2,00*1,00*6+4,50*4,20*4+3,04*3,02)</t>
  </si>
  <si>
    <t>27</t>
  </si>
  <si>
    <t>M</t>
  </si>
  <si>
    <t>55324700.1</t>
  </si>
  <si>
    <t>panel sendvičový stěnový vnější, izolace PUR, U 0,15W/m2K, modulová/celková š 1100/1120mm tl 150mm</t>
  </si>
  <si>
    <t>1731556192</t>
  </si>
  <si>
    <t>336,284*1,1 'Přepočtené koeficientem množství</t>
  </si>
  <si>
    <t>28</t>
  </si>
  <si>
    <t>342151R01</t>
  </si>
  <si>
    <t>Příčka ze sendvičových panelů PUR tl.100mm včt.nosné konstrukce, lemování a doplňků</t>
  </si>
  <si>
    <t>726681004</t>
  </si>
  <si>
    <t>7,60*5,72+3,80*5,10+13,80*2,50/2</t>
  </si>
  <si>
    <t>Vodorovné konstrukce</t>
  </si>
  <si>
    <t>29</t>
  </si>
  <si>
    <t>444151112</t>
  </si>
  <si>
    <t>Montáž krytiny střech ocelových konstrukcí ze sendvičových panelů šroubovaných, výšky budovy přes 6 do 12 m</t>
  </si>
  <si>
    <t>398012100</t>
  </si>
  <si>
    <t>27,22*6,25*2+1,60*9,80</t>
  </si>
  <si>
    <t>30</t>
  </si>
  <si>
    <t>55324702.1</t>
  </si>
  <si>
    <t>panel sendvičový stěnový i střešní, izolace PUR, viditelné kotvení, U 0,15W/m2K, modulová/celková š 1100/1120mm tl 130mm</t>
  </si>
  <si>
    <t>1156242659</t>
  </si>
  <si>
    <t>355,93*1,03 'Přepočtené koeficientem množství</t>
  </si>
  <si>
    <t>Úpravy povrchů, podlahy a osazování výplní</t>
  </si>
  <si>
    <t>31</t>
  </si>
  <si>
    <t>612131101</t>
  </si>
  <si>
    <t>Podkladní a spojovací vrstva vnitřních omítaných ploch cementový postřik nanášený ručně celoplošně stěn</t>
  </si>
  <si>
    <t>1479327121</t>
  </si>
  <si>
    <t>komín</t>
  </si>
  <si>
    <t>4*0,40*7,50</t>
  </si>
  <si>
    <t>32</t>
  </si>
  <si>
    <t>612131121</t>
  </si>
  <si>
    <t>Podkladní a spojovací vrstva vnitřních omítaných ploch penetrace disperzní nanášená ručně stěn</t>
  </si>
  <si>
    <t>-3592365</t>
  </si>
  <si>
    <t>33</t>
  </si>
  <si>
    <t>612321141</t>
  </si>
  <si>
    <t>Omítka vápenocementová vnitřních ploch nanášená ručně dvouvrstvá, tloušťky jádrové omítky do 10 mm a tloušťky štuku do 3 mm štuková svislých konstrukcí stěn</t>
  </si>
  <si>
    <t>-1373022109</t>
  </si>
  <si>
    <t>34</t>
  </si>
  <si>
    <t>612325302</t>
  </si>
  <si>
    <t>Vápenocementová omítka ostění nebo nadpraží štuková dvouvrstvá</t>
  </si>
  <si>
    <t>-1981970562</t>
  </si>
  <si>
    <t>kolem vchodových dveří</t>
  </si>
  <si>
    <t>2*(1,55*1,65-0,95*1,35)+0,30*2*(0,95+2*2,30)</t>
  </si>
  <si>
    <t>35</t>
  </si>
  <si>
    <t>631311136</t>
  </si>
  <si>
    <t>Mazanina z betonu prostého bez zvýšených nároků na prostředí tl. přes 120 do 240 mm tř. C 25/30</t>
  </si>
  <si>
    <t>-497077422</t>
  </si>
  <si>
    <t>(502,04+27,43+29,15)*0,20</t>
  </si>
  <si>
    <t>36</t>
  </si>
  <si>
    <t>631319023</t>
  </si>
  <si>
    <t>Příplatek k cenám mazanin za úpravu povrchu mazaniny přehlazením s poprášením cementem pro konečnou úpravu, mazanina tl. přes 120 do 240 mm (10 kg/m3)</t>
  </si>
  <si>
    <t>1466522076</t>
  </si>
  <si>
    <t>37</t>
  </si>
  <si>
    <t>631319204</t>
  </si>
  <si>
    <t>Příplatek k cenám betonových mazanin za vyztužení ocelovými vlákny (drátkobeton) objemové vyztužení 30 kg/m3</t>
  </si>
  <si>
    <t>-1199313811</t>
  </si>
  <si>
    <t>38</t>
  </si>
  <si>
    <t>634662111</t>
  </si>
  <si>
    <t>Výplň dilatačních spar mazanin akrylátovým tmelem, šířka spáry do 10 mm</t>
  </si>
  <si>
    <t>-1549250961</t>
  </si>
  <si>
    <t>39</t>
  </si>
  <si>
    <t>634911114</t>
  </si>
  <si>
    <t>Řezání dilatačních nebo smršťovacích spár v čerstvé betonové mazanině nebo potěru šířky do 5 mm, hloubky přes 50 do 80 mm</t>
  </si>
  <si>
    <t>-1347783335</t>
  </si>
  <si>
    <t>(502,04+27,43+29,12)*0,33</t>
  </si>
  <si>
    <t>40</t>
  </si>
  <si>
    <t>635111242</t>
  </si>
  <si>
    <t>Násyp ze štěrkopísku, písku nebo kameniva pod podlahy se zhutněním z kameniva hrubého 16-32</t>
  </si>
  <si>
    <t>-1343832256</t>
  </si>
  <si>
    <t>fr.0-32</t>
  </si>
  <si>
    <t>Ostatní konstrukce a práce, bourání</t>
  </si>
  <si>
    <t>41</t>
  </si>
  <si>
    <t>919735113</t>
  </si>
  <si>
    <t>Řezání stávajícího živičného krytu nebo podkladu hloubky přes 100 do 150 mm</t>
  </si>
  <si>
    <t>1007841549</t>
  </si>
  <si>
    <t>2*4*2,25+2*(2,785+2,25)+3*4*1,70+2*(2*0,61+2,00)+(0,79+2,885+2,9+0,79)+2*4*1,40+(0,85+1,60+2,85+0,95)+2*(0,88*2+1,50)</t>
  </si>
  <si>
    <t>42</t>
  </si>
  <si>
    <t>941221111</t>
  </si>
  <si>
    <t>Lešení řadové rámové těžké pracovní s podlahami s provozním zatížením tř. 4 do 300 kg/m2 šířky tř. SW09 od 0,9 do 1,2 m, výšky do 10 m montáž</t>
  </si>
  <si>
    <t>-1047976898</t>
  </si>
  <si>
    <t>43</t>
  </si>
  <si>
    <t>941221211</t>
  </si>
  <si>
    <t>Lešení řadové rámové těžké pracovní s podlahami s provozním zatížením tř. 4 do 300 kg/m2 šířky tř. SW09 od 0,9 do 1,2 m, výšky do 10 m příplatek k ceně za každý den použití</t>
  </si>
  <si>
    <t>410613396</t>
  </si>
  <si>
    <t>433,065*45 'Přepočtené koeficientem množství</t>
  </si>
  <si>
    <t>44</t>
  </si>
  <si>
    <t>941221811</t>
  </si>
  <si>
    <t>Lešení řadové rámové těžké pracovní s podlahami s provozním zatížením tř. 4 do 300 kg/m2 šířky tř. SW09 od 0,9 do 1,2 m, výšky do 10 m demontáž</t>
  </si>
  <si>
    <t>-1437676286</t>
  </si>
  <si>
    <t>45</t>
  </si>
  <si>
    <t>949101112</t>
  </si>
  <si>
    <t>Lešení pomocné pracovní pro objekty pozemních staveb pro zatížení do 150 kg/m2, o výšce lešeňové podlahy přes 1,9 do 3,5 m</t>
  </si>
  <si>
    <t>-1037180071</t>
  </si>
  <si>
    <t>502,04+27,43+29,12</t>
  </si>
  <si>
    <t>46</t>
  </si>
  <si>
    <t>952901221</t>
  </si>
  <si>
    <t>Vyčištění budov nebo objektů před předáním do užívání průmyslových budov a objektů výrobních, skladovacích, garáží, dílen nebo hal apod. s nespalnou podlahou jakékoliv výšky podlaží</t>
  </si>
  <si>
    <t>1200890444</t>
  </si>
  <si>
    <t>558,59</t>
  </si>
  <si>
    <t>47</t>
  </si>
  <si>
    <t>953900100</t>
  </si>
  <si>
    <t>D+M ocelová konzole pro vynesení zastřešení spojovacího krčku, chemické kotvení, délka vyložení cca 1600mm, povrchová úprava</t>
  </si>
  <si>
    <t>kus</t>
  </si>
  <si>
    <t>-193264841</t>
  </si>
  <si>
    <t>48</t>
  </si>
  <si>
    <t>953946135</t>
  </si>
  <si>
    <t>Montáž atypických ocelových konstrukcí profilů hmotnosti přes 30 kg/m, hmotnosti konstrukce přes 10 do 20 t</t>
  </si>
  <si>
    <t>1634630986</t>
  </si>
  <si>
    <t>49</t>
  </si>
  <si>
    <t>RMAT0001</t>
  </si>
  <si>
    <t>ocelová konstrukce přístavby - výroba, dodání, povrchová úprava - kompletní provedení</t>
  </si>
  <si>
    <t>-228843079</t>
  </si>
  <si>
    <t>50</t>
  </si>
  <si>
    <t>966008221</t>
  </si>
  <si>
    <t>Bourání odvodňovacího žlabu s odklizením a uložením vybouraného materiálu na skládku na vzdálenost do 10 m nebo s naložením na dopravní prostředek betonového nebo polymerbetonového s krycím roštem šířky do 200 mm</t>
  </si>
  <si>
    <t>863760113</t>
  </si>
  <si>
    <t>2*9,62</t>
  </si>
  <si>
    <t>51</t>
  </si>
  <si>
    <t>967031132</t>
  </si>
  <si>
    <t>Přisekání (špicování) plošné nebo rovných ostění zdiva z cihel pálených rovných ostění, bez odstupu, po hrubém vybourání otvorů, na maltu vápennou nebo vápenocementovou</t>
  </si>
  <si>
    <t>1071243126</t>
  </si>
  <si>
    <t>dveře v západní stěně</t>
  </si>
  <si>
    <t>0,50*2*0,69</t>
  </si>
  <si>
    <t>52</t>
  </si>
  <si>
    <t>968082017</t>
  </si>
  <si>
    <t>Vybourání plastových rámů oken s křídly, dveřních zárubní, vrat rámu oken s křídly, plochy přes 2 do 4 m2</t>
  </si>
  <si>
    <t>-1794116149</t>
  </si>
  <si>
    <t>okno v západní stěně</t>
  </si>
  <si>
    <t>1,55*1,65</t>
  </si>
  <si>
    <t>53</t>
  </si>
  <si>
    <t>971033561</t>
  </si>
  <si>
    <t>Vybourání otvorů ve zdivu základovém nebo nadzákladovém z cihel, tvárnic, příčkovek z cihel pálených na maltu vápennou nebo vápenocementovou plochy do 1 m2, tl. do 600 mm</t>
  </si>
  <si>
    <t>1930945468</t>
  </si>
  <si>
    <t>ubourání parapetu pro dveře v západní stěně</t>
  </si>
  <si>
    <t>2*0,50*0,95*0,69</t>
  </si>
  <si>
    <t>997</t>
  </si>
  <si>
    <t>Přesun sutě</t>
  </si>
  <si>
    <t>54</t>
  </si>
  <si>
    <t>997006012</t>
  </si>
  <si>
    <t>Úprava stavebního odpadu třídění ruční</t>
  </si>
  <si>
    <t>-2037676432</t>
  </si>
  <si>
    <t>55</t>
  </si>
  <si>
    <t>997013152</t>
  </si>
  <si>
    <t>Vnitrostaveništní doprava suti a vybouraných hmot vodorovně do 50 m s naložením s omezením mechanizace pro budovy a haly výšky přes 6 do 9 m</t>
  </si>
  <si>
    <t>-1522162977</t>
  </si>
  <si>
    <t>56</t>
  </si>
  <si>
    <t>997013501</t>
  </si>
  <si>
    <t>Odvoz suti a vybouraných hmot na skládku nebo meziskládku se složením, na vzdálenost do 1 km</t>
  </si>
  <si>
    <t>-430079489</t>
  </si>
  <si>
    <t>57</t>
  </si>
  <si>
    <t>997013509</t>
  </si>
  <si>
    <t>Odvoz suti a vybouraných hmot na skládku nebo meziskládku se složením, na vzdálenost Příplatek k ceně za každý další započatý 1 km přes 1 km</t>
  </si>
  <si>
    <t>1083822531</t>
  </si>
  <si>
    <t>83,983*25 'Přepočtené koeficientem množství</t>
  </si>
  <si>
    <t>58</t>
  </si>
  <si>
    <t>997013631</t>
  </si>
  <si>
    <t>Poplatek za uložení stavebního odpadu na skládce (skládkovné) směsného stavebního a demoličního zatříděného do Katalogu odpadů pod kódem 17 09 04</t>
  </si>
  <si>
    <t>-1585911962</t>
  </si>
  <si>
    <t>998</t>
  </si>
  <si>
    <t>Přesun hmot</t>
  </si>
  <si>
    <t>59</t>
  </si>
  <si>
    <t>998017002</t>
  </si>
  <si>
    <t>Přesun hmot pro budovy občanské výstavby, bydlení, výrobu a služby s omezením mechanizace vodorovná dopravní vzdálenost do 100 m pro budovy s jakoukoliv nosnou konstrukcí výšky přes 6 do 12 m</t>
  </si>
  <si>
    <t>-1402743729</t>
  </si>
  <si>
    <t>PSV</t>
  </si>
  <si>
    <t>Práce a dodávky PSV</t>
  </si>
  <si>
    <t>764</t>
  </si>
  <si>
    <t>Konstrukce klempířské</t>
  </si>
  <si>
    <t>60</t>
  </si>
  <si>
    <t>764211636</t>
  </si>
  <si>
    <t>Oplechování střešních prvků z pozinkovaného plechu s povrchovou úpravou hřebene nevětraného s použitím hřebenového plechu rš 500 mm</t>
  </si>
  <si>
    <t>-1371714563</t>
  </si>
  <si>
    <t>61</t>
  </si>
  <si>
    <t>764212637</t>
  </si>
  <si>
    <t>Oplechování střešních prvků z pozinkovaného plechu s povrchovou úpravou štítu závětrnou lištou rš 670 mm</t>
  </si>
  <si>
    <t>-147060024</t>
  </si>
  <si>
    <t>4*6,25</t>
  </si>
  <si>
    <t>62</t>
  </si>
  <si>
    <t>764212666</t>
  </si>
  <si>
    <t>Oplechování střešních prvků z pozinkovaného plechu s povrchovou úpravou okapu střechy rovné okapovým plechem rš 500 mm</t>
  </si>
  <si>
    <t>576286239</t>
  </si>
  <si>
    <t>2*27,22+1,60</t>
  </si>
  <si>
    <t>63</t>
  </si>
  <si>
    <t>764216601</t>
  </si>
  <si>
    <t>Oplechování parapetů z pozinkovaného plechu s povrchovou úpravou rovných mechanicky kotvené, bez rohů rš 160 mm</t>
  </si>
  <si>
    <t>1401491524</t>
  </si>
  <si>
    <t>6*2,00</t>
  </si>
  <si>
    <t>64</t>
  </si>
  <si>
    <t>764311616</t>
  </si>
  <si>
    <t>Lemování zdí z pozinkovaného plechu s povrchovou úpravou boční nebo horní rovné, střech s krytinou skládanou mimo prejzovou rš 500 mm</t>
  </si>
  <si>
    <t>808328193</t>
  </si>
  <si>
    <t>2*9,80+1,60</t>
  </si>
  <si>
    <t>65</t>
  </si>
  <si>
    <t>764511602</t>
  </si>
  <si>
    <t>Žlab podokapní z pozinkovaného plechu s povrchovou úpravou včetně háků a čel půlkruhový rš 330 mm</t>
  </si>
  <si>
    <t>1274934974</t>
  </si>
  <si>
    <t>2*27,22</t>
  </si>
  <si>
    <t>66</t>
  </si>
  <si>
    <t>764511642</t>
  </si>
  <si>
    <t>Žlab podokapní z pozinkovaného plechu s povrchovou úpravou kotlík oválný (trychtýřový), rš žlabu/průměr svodu 330/100 mm</t>
  </si>
  <si>
    <t>1966380388</t>
  </si>
  <si>
    <t>67</t>
  </si>
  <si>
    <t>764518622</t>
  </si>
  <si>
    <t>Svod z pozinkovaného plechu s upraveným povrchem včetně objímek, kolen a odskoků kruhový, průměru 100 mm</t>
  </si>
  <si>
    <t>828203431</t>
  </si>
  <si>
    <t>4*5,20</t>
  </si>
  <si>
    <t>68</t>
  </si>
  <si>
    <t>998764112</t>
  </si>
  <si>
    <t>Přesun hmot pro konstrukce klempířské stanovený z hmotnosti přesunovaného materiálu vodorovná dopravní vzdálenost do 50 m s omezením mechanizace v objektech výšky přes 6 do 12 m</t>
  </si>
  <si>
    <t>873105075</t>
  </si>
  <si>
    <t>766</t>
  </si>
  <si>
    <t>Konstrukce truhlářské</t>
  </si>
  <si>
    <t>69</t>
  </si>
  <si>
    <t>766622135</t>
  </si>
  <si>
    <t>Montáž oken plastových včetně montáže rámu plochy přes 1 m2 otevíravých do celostěnových panelů nebo ocelových rámů, výšky do 1,5 m</t>
  </si>
  <si>
    <t>139028385</t>
  </si>
  <si>
    <t>2,00*1,00*6</t>
  </si>
  <si>
    <t>70</t>
  </si>
  <si>
    <t>61140052</t>
  </si>
  <si>
    <t>okno plastové otevíravé/sklopné trojsklo přes plochu 1m2 do v 1,5m</t>
  </si>
  <si>
    <t>623668825</t>
  </si>
  <si>
    <t>71</t>
  </si>
  <si>
    <t>766660411</t>
  </si>
  <si>
    <t>Montáž vchodových dveří včetně rámu do zdiva jednokřídlových bez nadsvětlíku</t>
  </si>
  <si>
    <t>152567501</t>
  </si>
  <si>
    <t>nové dveře</t>
  </si>
  <si>
    <t>72</t>
  </si>
  <si>
    <t>61140500</t>
  </si>
  <si>
    <t>dveře jednokřídlé plastové bílé plné max rozměru otvoru 2,42m2 bezpečnostní třídy RC2</t>
  </si>
  <si>
    <t>-512523692</t>
  </si>
  <si>
    <t>P</t>
  </si>
  <si>
    <t>Poznámka k položce:_x000d_
rám/zárubeň, kování a zámek v ceně</t>
  </si>
  <si>
    <t>0,95*2,00</t>
  </si>
  <si>
    <t>73</t>
  </si>
  <si>
    <t>998766112</t>
  </si>
  <si>
    <t>Přesun hmot pro konstrukce truhlářské stanovený z hmotnosti přesunovaného materiálu vodorovná dopravní vzdálenost do 50 m s omezením mechanizace v objektech výšky přes 6 do 12 m</t>
  </si>
  <si>
    <t>2065728918</t>
  </si>
  <si>
    <t>767</t>
  </si>
  <si>
    <t>Konstrukce zámečnické</t>
  </si>
  <si>
    <t>74</t>
  </si>
  <si>
    <t>767651114</t>
  </si>
  <si>
    <t>Montáž vrat garážových nebo průmyslových sekčních zajížděcích pod strop, plochy přes 13 m2</t>
  </si>
  <si>
    <t>2077661131</t>
  </si>
  <si>
    <t>75</t>
  </si>
  <si>
    <t>55345801</t>
  </si>
  <si>
    <t>vrata průmyslová sekční z ocelových lamel, zateplená PUR tl 42mm</t>
  </si>
  <si>
    <t>1669977285</t>
  </si>
  <si>
    <t>5*4,50*4,20</t>
  </si>
  <si>
    <t>76</t>
  </si>
  <si>
    <t>767651121</t>
  </si>
  <si>
    <t>Montáž vrat garážových nebo průmyslových příslušenství sekčních vrat kliky se zámkem pro ruční otevírání</t>
  </si>
  <si>
    <t>1069602622</t>
  </si>
  <si>
    <t>77</t>
  </si>
  <si>
    <t>55345889</t>
  </si>
  <si>
    <t>pohon garážových vrat ruční klika se zámkem chrom sada</t>
  </si>
  <si>
    <t>-1127228105</t>
  </si>
  <si>
    <t>78</t>
  </si>
  <si>
    <t>767651126</t>
  </si>
  <si>
    <t>Montáž vrat garážových nebo průmyslových příslušenství sekčních vrat elektrického pohonu</t>
  </si>
  <si>
    <t>-1050185560</t>
  </si>
  <si>
    <t>79</t>
  </si>
  <si>
    <t>55345878</t>
  </si>
  <si>
    <t>pohon garážových sekčních a výklopných vrat o síle 1000N max. 50 cyklů denně</t>
  </si>
  <si>
    <t>1067524791</t>
  </si>
  <si>
    <t>80</t>
  </si>
  <si>
    <t>767651131</t>
  </si>
  <si>
    <t>Montáž vrat garážových nebo průmyslových příslušenství sekčních vrat fotobuněk pro bezpečný chod</t>
  </si>
  <si>
    <t>pár</t>
  </si>
  <si>
    <t>-71661892</t>
  </si>
  <si>
    <t>81</t>
  </si>
  <si>
    <t>40461020</t>
  </si>
  <si>
    <t>fotobuňka bezpečnostní infrazávora dosah do 30m</t>
  </si>
  <si>
    <t>sada</t>
  </si>
  <si>
    <t>-1979729162</t>
  </si>
  <si>
    <t>82</t>
  </si>
  <si>
    <t>767651220</t>
  </si>
  <si>
    <t>Montáž vrat garážových nebo průmyslových otvíravých do ocelové zárubně z dílů, plochy přes 6 do 9 m2</t>
  </si>
  <si>
    <t>-731746484</t>
  </si>
  <si>
    <t>83</t>
  </si>
  <si>
    <t>55344713</t>
  </si>
  <si>
    <t>vrata ocelová otočná zateplená U =1,4W/(m2K) 3040x3020mm</t>
  </si>
  <si>
    <t>-528354687</t>
  </si>
  <si>
    <t>84</t>
  </si>
  <si>
    <t>767900201</t>
  </si>
  <si>
    <t>D+M vnitřní ocelové dveře 1kř PO plné včt.kování a zárubně 900/1970mm</t>
  </si>
  <si>
    <t>598171542</t>
  </si>
  <si>
    <t>85</t>
  </si>
  <si>
    <t>767900202</t>
  </si>
  <si>
    <t>D+M vnitřní ocelové dveře 2kř PO plné včt.kování a zárubně 1800/2500mm</t>
  </si>
  <si>
    <t>782039947</t>
  </si>
  <si>
    <t>86</t>
  </si>
  <si>
    <t>767900203</t>
  </si>
  <si>
    <t>D+M vstupní ocelové dveře 1kř PO plné včt.kování a zárubně 1000/2000mm</t>
  </si>
  <si>
    <t>1391553126</t>
  </si>
  <si>
    <t>87</t>
  </si>
  <si>
    <t>998767112</t>
  </si>
  <si>
    <t>Přesun hmot pro zámečnické konstrukce stanovený z hmotnosti přesunovaného materiálu vodorovná dopravní vzdálenost do 50 m s omezením mechanizace v objektech výšky přes 6 do 12 m</t>
  </si>
  <si>
    <t>1415952326</t>
  </si>
  <si>
    <t>777</t>
  </si>
  <si>
    <t>Podlahy lité</t>
  </si>
  <si>
    <t>88</t>
  </si>
  <si>
    <t>777111111</t>
  </si>
  <si>
    <t>Příprava podkladu před provedením litých podlah vysátí</t>
  </si>
  <si>
    <t>-1221872110</t>
  </si>
  <si>
    <t>1.np</t>
  </si>
  <si>
    <t>502,85+27,43+29,12</t>
  </si>
  <si>
    <t>1*0,90*0,10+1*1,80*0,10+0,20*(0,95+1,66)</t>
  </si>
  <si>
    <t>89</t>
  </si>
  <si>
    <t>777111123</t>
  </si>
  <si>
    <t>Příprava podkladu před provedením litých podlah obroušení strojní</t>
  </si>
  <si>
    <t>-1170446545</t>
  </si>
  <si>
    <t>90</t>
  </si>
  <si>
    <t>777131105</t>
  </si>
  <si>
    <t>Penetrační nátěr podlahy epoxidový na podklad z čerstvého betonu</t>
  </si>
  <si>
    <t>274218515</t>
  </si>
  <si>
    <t>91</t>
  </si>
  <si>
    <t>777511123</t>
  </si>
  <si>
    <t>Krycí stěrka průmyslová epoxidová, tloušťky přes 1 do 2 mm</t>
  </si>
  <si>
    <t>-2145928657</t>
  </si>
  <si>
    <t>92</t>
  </si>
  <si>
    <t>777511181</t>
  </si>
  <si>
    <t>Krycí stěrka Příplatek k cenám za zvýšenou pracnost provádění soklíků na svislé ploše podlahových</t>
  </si>
  <si>
    <t>2073164130</t>
  </si>
  <si>
    <t>93</t>
  </si>
  <si>
    <t>777611121</t>
  </si>
  <si>
    <t>Krycí nátěr podlahy průmyslový epoxidový</t>
  </si>
  <si>
    <t>1862294201</t>
  </si>
  <si>
    <t>94</t>
  </si>
  <si>
    <t>777612101</t>
  </si>
  <si>
    <t>Uzavírací nátěr podlahy epoxidový barevný</t>
  </si>
  <si>
    <t>548216869</t>
  </si>
  <si>
    <t>95</t>
  </si>
  <si>
    <t>777911111</t>
  </si>
  <si>
    <t>Napojení na stěnu nebo sokl fabionem z epoxidové stěrky plněné pískem tuhé</t>
  </si>
  <si>
    <t>997733496</t>
  </si>
  <si>
    <t>"112" 2*(15,25+23,90)-4*4,50-0,90-1,80-1,00-0,80</t>
  </si>
  <si>
    <t>"114" 2*(6,50+4,22)-3,04-0,90</t>
  </si>
  <si>
    <t>"115" 2*(7,05+4,22)-1,80</t>
  </si>
  <si>
    <t>96</t>
  </si>
  <si>
    <t>998777112</t>
  </si>
  <si>
    <t>Přesun hmot pro podlahy lité stanovený z hmotnosti přesunovaného materiálu vodorovná dopravní vzdálenost do 50 m s omezením mechanizace v objektech výšky přes 6 do 12 m</t>
  </si>
  <si>
    <t>-491661205</t>
  </si>
  <si>
    <t>784</t>
  </si>
  <si>
    <t>Dokončovací práce - malby a tapety</t>
  </si>
  <si>
    <t>97</t>
  </si>
  <si>
    <t>784181105</t>
  </si>
  <si>
    <t>Penetrace podkladu jednonásobná základní akrylátová bezbarvá v místnostech výšky přes 5,00 m</t>
  </si>
  <si>
    <t>1747291132</t>
  </si>
  <si>
    <t>98</t>
  </si>
  <si>
    <t>784211105</t>
  </si>
  <si>
    <t>Malby z malířských směsí oděruvzdorných za mokra dvojnásobné, bílé za mokra oděruvzdorné výborně v místnostech výšky přes 5,00 m</t>
  </si>
  <si>
    <t>111672510</t>
  </si>
  <si>
    <t>02 - Vnitřní instalace</t>
  </si>
  <si>
    <t>PSV - PSV</t>
  </si>
  <si>
    <t xml:space="preserve">    72 - Zdravotně technické instalace</t>
  </si>
  <si>
    <t xml:space="preserve">    73 - Ústřední vytápění</t>
  </si>
  <si>
    <t xml:space="preserve">    74 - Elektroinstalace</t>
  </si>
  <si>
    <t>Zdravotně technické instalace</t>
  </si>
  <si>
    <t>72-1</t>
  </si>
  <si>
    <t>D+M zařizovací předměty</t>
  </si>
  <si>
    <t>kpl</t>
  </si>
  <si>
    <t>-1801664309</t>
  </si>
  <si>
    <t>72-2</t>
  </si>
  <si>
    <t>D+M nové rozvody vody včt.napojení na stávající rozvod</t>
  </si>
  <si>
    <t>864805493</t>
  </si>
  <si>
    <t>72-3</t>
  </si>
  <si>
    <t>D+M nové rozvody kanalizace, ležatí kanalizace, napojení na stávající rozvody</t>
  </si>
  <si>
    <t>1854125556</t>
  </si>
  <si>
    <t>72-4</t>
  </si>
  <si>
    <t>Stavební přípomoce pro ZTI</t>
  </si>
  <si>
    <t>1375551183</t>
  </si>
  <si>
    <t>Ústřední vytápění</t>
  </si>
  <si>
    <t>73-1</t>
  </si>
  <si>
    <t>D+M kotel na biomasu, pelety</t>
  </si>
  <si>
    <t>2005855123</t>
  </si>
  <si>
    <t>73-2</t>
  </si>
  <si>
    <t>D+M rozvody, armatury</t>
  </si>
  <si>
    <t>-909455005</t>
  </si>
  <si>
    <t>73-3</t>
  </si>
  <si>
    <t>D+M otopných těles</t>
  </si>
  <si>
    <t>-1894647313</t>
  </si>
  <si>
    <t>73-4</t>
  </si>
  <si>
    <t>D+M regulace ÚT</t>
  </si>
  <si>
    <t>-1192700159</t>
  </si>
  <si>
    <t>73-5</t>
  </si>
  <si>
    <t>Stavební přípomoce pro ÚT</t>
  </si>
  <si>
    <t>1256246241</t>
  </si>
  <si>
    <t>Elektroinstalace</t>
  </si>
  <si>
    <t>74-1</t>
  </si>
  <si>
    <t>D+M rozvaděče</t>
  </si>
  <si>
    <t>-1926257636</t>
  </si>
  <si>
    <t>74-2</t>
  </si>
  <si>
    <t>D+M rozvody, kabely, lišty</t>
  </si>
  <si>
    <t>79144728</t>
  </si>
  <si>
    <t>74-3</t>
  </si>
  <si>
    <t xml:space="preserve">D+M svítidla </t>
  </si>
  <si>
    <t>1856187932</t>
  </si>
  <si>
    <t>74-4</t>
  </si>
  <si>
    <t>D+M zásuvky, vypínače</t>
  </si>
  <si>
    <t>-1861237055</t>
  </si>
  <si>
    <t>74-5</t>
  </si>
  <si>
    <t>Podružný materiál</t>
  </si>
  <si>
    <t>-1874174672</t>
  </si>
  <si>
    <t>74-6</t>
  </si>
  <si>
    <t>Hromosvod a uzemnění</t>
  </si>
  <si>
    <t>240748098</t>
  </si>
  <si>
    <t>74-7</t>
  </si>
  <si>
    <t>Stavební přípomoce pro elektroinstalace</t>
  </si>
  <si>
    <t>-192523554</t>
  </si>
  <si>
    <t>AS</t>
  </si>
  <si>
    <t>zpevněná plocha - asfaltobeton</t>
  </si>
  <si>
    <t>1134,38</t>
  </si>
  <si>
    <t>ZP</t>
  </si>
  <si>
    <t>Zatravněné plochy</t>
  </si>
  <si>
    <t>240</t>
  </si>
  <si>
    <t>03 - Zpevněné plochy</t>
  </si>
  <si>
    <t xml:space="preserve">    5 - Komunikace pozemní</t>
  </si>
  <si>
    <t>Vytrhání obrub s vybouráním lože, s přemístěním hmot na skládku na vzdálenost do 3 m nebo s naložením na dopravní prostředek z krajníků nebo obrubníků stojatých</t>
  </si>
  <si>
    <t>-1418023765</t>
  </si>
  <si>
    <t>122251105</t>
  </si>
  <si>
    <t>Odkopávky a prokopávky nezapažené strojně v hornině třídy těžitelnosti I skupiny 3 přes 500 do 1 000 m3</t>
  </si>
  <si>
    <t>-1902726612</t>
  </si>
  <si>
    <t>AS*0,50</t>
  </si>
  <si>
    <t>1499387633</t>
  </si>
  <si>
    <t>567,19</t>
  </si>
  <si>
    <t>-980251156</t>
  </si>
  <si>
    <t>567,19*5 'Přepočtené koeficientem množství</t>
  </si>
  <si>
    <t>2042565838</t>
  </si>
  <si>
    <t>567,19*1,8 'Přepočtené koeficientem množství</t>
  </si>
  <si>
    <t>-1527198308</t>
  </si>
  <si>
    <t>181111111</t>
  </si>
  <si>
    <t>Plošná úprava terénu v zemině skupiny 1 až 4 s urovnáním povrchu bez doplnění ornice souvislé plochy do 500 m2 při nerovnostech terénu přes 50 do 100 mm v rovině nebo na svahu do 1:5</t>
  </si>
  <si>
    <t>1270503012</t>
  </si>
  <si>
    <t>181351104</t>
  </si>
  <si>
    <t>Rozprostření a urovnání ornice v rovině nebo ve svahu sklonu do 1:5 strojně při souvislé ploše přes 100 do 500 m2, tl. vrstvy přes 200 do 250 mm</t>
  </si>
  <si>
    <t>922380083</t>
  </si>
  <si>
    <t>181411131</t>
  </si>
  <si>
    <t>Založení trávníku na půdě předem připravené plochy do 1000 m2 výsevem včetně utažení parkového v rovině nebo na svahu do 1:5</t>
  </si>
  <si>
    <t>1826677332</t>
  </si>
  <si>
    <t>00572410</t>
  </si>
  <si>
    <t>osivo směs travní parková</t>
  </si>
  <si>
    <t>kg</t>
  </si>
  <si>
    <t>-2063119450</t>
  </si>
  <si>
    <t>240*0,02 'Přepočtené koeficientem množství</t>
  </si>
  <si>
    <t>182112121</t>
  </si>
  <si>
    <t>Svahování trvalých svahů do projektovaných profilů ručně s potřebným přemístěním výkopku při svahování v zářezech v hornině třídy těžitelnosti I skupiny 3</t>
  </si>
  <si>
    <t>701036117</t>
  </si>
  <si>
    <t>185803211</t>
  </si>
  <si>
    <t>Uválcování trávníku v rovině nebo na svahu do 1:5</t>
  </si>
  <si>
    <t>476532507</t>
  </si>
  <si>
    <t>Komunikace pozemní</t>
  </si>
  <si>
    <t>564851013</t>
  </si>
  <si>
    <t>Podklad ze štěrkodrti ŠD s rozprostřením a zhutněním plochy jednotlivě do 100 m2, po zhutnění tl. 170 mm</t>
  </si>
  <si>
    <t>-1665403001</t>
  </si>
  <si>
    <t>564851014</t>
  </si>
  <si>
    <t>Podklad ze štěrkodrti ŠD s rozprostřením a zhutněním plochy jednotlivě do 100 m2, po zhutnění tl. 180 mm</t>
  </si>
  <si>
    <t>-256379521</t>
  </si>
  <si>
    <t>fr.0-63</t>
  </si>
  <si>
    <t>573111113</t>
  </si>
  <si>
    <t>Postřik infiltrační PI z asfaltu silničního s posypem kamenivem, v množství 1,50 kg/m2</t>
  </si>
  <si>
    <t>1349713193</t>
  </si>
  <si>
    <t>573231111</t>
  </si>
  <si>
    <t>Postřik spojovací PS bez posypu kamenivem ze silniční emulze, v množství 0,70 kg/m2</t>
  </si>
  <si>
    <t>-1521418430</t>
  </si>
  <si>
    <t>577165141</t>
  </si>
  <si>
    <t>Asfaltový beton vrstva obrusná ACO 16 (ABH) s rozprostřením a zhutněním z modifikovaného asfaltu v pruhu šířky přes 3 m, po zhutnění tl. 70 mm</t>
  </si>
  <si>
    <t>492251422</t>
  </si>
  <si>
    <t>577175142</t>
  </si>
  <si>
    <t>Asfaltový beton vrstva ložní ACL 16 (ABH) s rozprostřením a zhutněním z modifikovaného asfaltu v pruhu šířky přes 3 m, po zhutnění tl. 80 mm</t>
  </si>
  <si>
    <t>300558481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</si>
  <si>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</si>
  <si>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</si>
  <si>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-1200012488</t>
  </si>
  <si>
    <t>59217031</t>
  </si>
  <si>
    <t>obrubník betonový silniční 1000x150x250mm</t>
  </si>
  <si>
    <t>-1080811500</t>
  </si>
  <si>
    <t>137*1,02 'Přepočtené koeficientem množství</t>
  </si>
  <si>
    <t>916991121</t>
  </si>
  <si>
    <t>Lože pod obrubníky, krajníky nebo obruby z dlažebních kostek z betonu prostého</t>
  </si>
  <si>
    <t>-1511501788</t>
  </si>
  <si>
    <t>137,00*0,15*0,20</t>
  </si>
  <si>
    <t>-91544128</t>
  </si>
  <si>
    <t>Vnitrostaveništní doprava suti a vybouraných hmot vodorovně do 50 m svisle s omezením mechanizace pro budovy a haly výšky přes 6 do 9 m</t>
  </si>
  <si>
    <t>-447175667</t>
  </si>
  <si>
    <t>-493380215</t>
  </si>
  <si>
    <t>Odvoz suti a vybouraných hmot na skládku nebo meziskládku se složením, na vzdálenost Příplatek k ceně za každý další i započatý 1 km přes 1 km</t>
  </si>
  <si>
    <t>-1397738467</t>
  </si>
  <si>
    <t>39,565*25 'Přepočtené koeficientem množství</t>
  </si>
  <si>
    <t>997013601</t>
  </si>
  <si>
    <t>Poplatek za uložení stavebního odpadu na skládce (skládkovné) z prostého betonu zatříděného do Katalogu odpadů pod kódem 17 01 01</t>
  </si>
  <si>
    <t>-1887486874</t>
  </si>
  <si>
    <t>997013645</t>
  </si>
  <si>
    <t>Poplatek za uložení stavebního odpadu na skládce (skládkovné) asfaltového bez obsahu dehtu zatříděného do Katalogu odpadů pod kódem 17 03 02</t>
  </si>
  <si>
    <t>207110966</t>
  </si>
  <si>
    <t>998225111</t>
  </si>
  <si>
    <t>Přesun hmot pro komunikace s krytem z kameniva, monolitickým betonovým nebo živičným dopravní vzdálenost do 200 m jakékoliv délky objektu</t>
  </si>
  <si>
    <t>2086176208</t>
  </si>
  <si>
    <t>04 - Přípojky, dešťová kanalizace</t>
  </si>
  <si>
    <t xml:space="preserve">    8 - Trubní vedení</t>
  </si>
  <si>
    <t>132251104</t>
  </si>
  <si>
    <t>Hloubení nezapažených rýh šířky do 800 mm strojně s urovnáním dna do předepsaného profilu a spádu v hornině třídy těžitelnosti I skupiny 3 přes 100 m3</t>
  </si>
  <si>
    <t>-593214039</t>
  </si>
  <si>
    <t>0,80*1,00*(102,00+54,00)</t>
  </si>
  <si>
    <t>0,80*1,10*33,00</t>
  </si>
  <si>
    <t>0,80*1,00*6,00</t>
  </si>
  <si>
    <t>-1334408948</t>
  </si>
  <si>
    <t>187,68</t>
  </si>
  <si>
    <t>-110,76</t>
  </si>
  <si>
    <t>-2134943701</t>
  </si>
  <si>
    <t>76,92*5 'Přepočtené koeficientem množství</t>
  </si>
  <si>
    <t>2061373579</t>
  </si>
  <si>
    <t>76,92*1,8 'Přepočtené koeficientem množství</t>
  </si>
  <si>
    <t>1701560472</t>
  </si>
  <si>
    <t>280556197</t>
  </si>
  <si>
    <t>0,80*0,60*(102,00+54,00)</t>
  </si>
  <si>
    <t>0,80*0,65*33,00</t>
  </si>
  <si>
    <t>0,80*0,60*33,00</t>
  </si>
  <si>
    <t>0,80*0,60*6,00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</si>
  <si>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</si>
  <si>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</si>
  <si>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-1253412190</t>
  </si>
  <si>
    <t>0,80*0,30*(102,00+54,00)</t>
  </si>
  <si>
    <t>0,80*0,35*33,00</t>
  </si>
  <si>
    <t>0,80*0,40*33,00</t>
  </si>
  <si>
    <t>0,80*0,30*6,00</t>
  </si>
  <si>
    <t>58331200</t>
  </si>
  <si>
    <t>štěrkopísek netříděný</t>
  </si>
  <si>
    <t>-1521678967</t>
  </si>
  <si>
    <t>58,68*2 'Přepočtené koeficientem množství</t>
  </si>
  <si>
    <t>386130104</t>
  </si>
  <si>
    <t>Montáž odlučovačů ropných látek polyetylenových, průtoku 10 l/s včt.zemních prací, podkladního lože a desky</t>
  </si>
  <si>
    <t>-1538558948</t>
  </si>
  <si>
    <t>56241536</t>
  </si>
  <si>
    <t>odlučovač ropných látek plastový (PE) průtok 10L/s objem jímky 1080L provedení základní</t>
  </si>
  <si>
    <t>-411043172</t>
  </si>
  <si>
    <t>451573111</t>
  </si>
  <si>
    <t>Lože pod potrubí, stoky a drobné objekty v otevřeném výkopu z písku a štěrkopísku do 63 mm</t>
  </si>
  <si>
    <t>-1839232660</t>
  </si>
  <si>
    <t>0,80*0,10*(102,00+54,00+33,00+33,00+6,00)</t>
  </si>
  <si>
    <t>Trubní vedení</t>
  </si>
  <si>
    <t>871275211</t>
  </si>
  <si>
    <t>Kanalizační potrubí z tvrdého PVC v otevřeném výkopu ve sklonu do 20 %, hladkého plnostěnného jednovrstvého, tuhost třídy SN 4 DN 125</t>
  </si>
  <si>
    <t>-394628747</t>
  </si>
  <si>
    <t>dešťová kanalizace</t>
  </si>
  <si>
    <t>102,00</t>
  </si>
  <si>
    <t>871315211</t>
  </si>
  <si>
    <t>Kanalizační potrubí z tvrdého PVC v otevřeném výkopu ve sklonu do 20 %, hladkého plnostěnného jednovrstvého, tuhost třídy SN 4 DN 160</t>
  </si>
  <si>
    <t>883443222</t>
  </si>
  <si>
    <t>54,00</t>
  </si>
  <si>
    <t>přípojka</t>
  </si>
  <si>
    <t>6,00</t>
  </si>
  <si>
    <t>871355211</t>
  </si>
  <si>
    <t>Kanalizační potrubí z tvrdého PVC v otevřeném výkopu ve sklonu do 20 %, hladkého plnostěnného jednovrstvého, tuhost třídy SN 4 DN 200</t>
  </si>
  <si>
    <t>-1830140721</t>
  </si>
  <si>
    <t>33,00</t>
  </si>
  <si>
    <t>871365211</t>
  </si>
  <si>
    <t>Kanalizační potrubí z tvrdého PVC v otevřeném výkopu ve sklonu do 20 %, hladkého plnostěnného jednovrstvého, tuhost třídy SN 4 DN 250</t>
  </si>
  <si>
    <t>-1662464119</t>
  </si>
  <si>
    <t>892312121</t>
  </si>
  <si>
    <t>Tlakové zkoušky vzduchem těsnícími vaky ucpávkovými DN 150</t>
  </si>
  <si>
    <t>úsek</t>
  </si>
  <si>
    <t>1406817369</t>
  </si>
  <si>
    <t>892352121</t>
  </si>
  <si>
    <t>Tlakové zkoušky vzduchem těsnícími vaky ucpávkovými DN 200</t>
  </si>
  <si>
    <t>-1380691507</t>
  </si>
  <si>
    <t>892362121</t>
  </si>
  <si>
    <t>Tlakové zkoušky vzduchem těsnícími vaky ucpávkovými DN 250</t>
  </si>
  <si>
    <t>236413916</t>
  </si>
  <si>
    <t>721242106</t>
  </si>
  <si>
    <t>Lapače střešních splavenin polypropylenové (PP) se svislým odtokem DN 125</t>
  </si>
  <si>
    <t>84552796</t>
  </si>
  <si>
    <t>935932422</t>
  </si>
  <si>
    <t>Odvodňovací plastový žlab pro třídu zatížení D 400 vnitřní šířky 200 mm s krycím roštem mřížkovým z litiny</t>
  </si>
  <si>
    <t>-1303693714</t>
  </si>
  <si>
    <t>998276101</t>
  </si>
  <si>
    <t>Přesun hmot pro trubní vedení hloubené z trub z plastických hmot nebo sklolaminátových pro vodovody, kanalizace, teplovody, produktovody v otevřeném výkopu dopravní vzdálenost do 15 m</t>
  </si>
  <si>
    <t>-710441726</t>
  </si>
  <si>
    <t>05 - Přeložky sítí</t>
  </si>
  <si>
    <t>M - Práce a dodávky M</t>
  </si>
  <si>
    <t xml:space="preserve">    21-M - Elektromontáže</t>
  </si>
  <si>
    <t>Práce a dodávky M</t>
  </si>
  <si>
    <t>21-M</t>
  </si>
  <si>
    <t>Elektromontáže</t>
  </si>
  <si>
    <t>21-1</t>
  </si>
  <si>
    <t>Přeložka sdělovacího kabelu délka cca 128bm</t>
  </si>
  <si>
    <t>2128757297</t>
  </si>
  <si>
    <t>21-2</t>
  </si>
  <si>
    <t>Přeložení přípojky elektro délka cca 55m</t>
  </si>
  <si>
    <t>1610310273</t>
  </si>
  <si>
    <t>VON - Vedlejší a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</si>
  <si>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</si>
  <si>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</si>
  <si>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</si>
  <si>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</si>
  <si>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</si>
  <si>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>VRN</t>
  </si>
  <si>
    <t>Vedlejší rozpočtové náklady</t>
  </si>
  <si>
    <t>VRN1</t>
  </si>
  <si>
    <t>Průzkumné, geodetické a projektové práce</t>
  </si>
  <si>
    <t>011002000</t>
  </si>
  <si>
    <t>Průzkumné práce</t>
  </si>
  <si>
    <t>…</t>
  </si>
  <si>
    <t>1024</t>
  </si>
  <si>
    <t>-843722094</t>
  </si>
  <si>
    <t>vytýčení inženýrských sítí</t>
  </si>
  <si>
    <t>012103000</t>
  </si>
  <si>
    <t>Geodetické práce před výstavbou</t>
  </si>
  <si>
    <t>1186557768</t>
  </si>
  <si>
    <t>012303000</t>
  </si>
  <si>
    <t>Geodetické práce po výstavbě</t>
  </si>
  <si>
    <t>1611992714</t>
  </si>
  <si>
    <t>012403000</t>
  </si>
  <si>
    <t>Kartografické práce</t>
  </si>
  <si>
    <t>2085204259</t>
  </si>
  <si>
    <t>013254000</t>
  </si>
  <si>
    <t>Dokumentace skutečného provedení stavby</t>
  </si>
  <si>
    <t>-330481983</t>
  </si>
  <si>
    <t>VRN3</t>
  </si>
  <si>
    <t>Zařízení staveniště</t>
  </si>
  <si>
    <t>030001000</t>
  </si>
  <si>
    <t>376669750</t>
  </si>
  <si>
    <t>Náklady na zařízení staveniště zahrnují:</t>
  </si>
  <si>
    <t>související (přípravné) práce,</t>
  </si>
  <si>
    <t>vybavení staveniště,</t>
  </si>
  <si>
    <t>připojení na inženýrské sítě včetně nákladů na energie,</t>
  </si>
  <si>
    <t>zrušení zařízení staveniště</t>
  </si>
  <si>
    <t>úklid</t>
  </si>
  <si>
    <t>034002000</t>
  </si>
  <si>
    <t>Zabezpečení staveniště</t>
  </si>
  <si>
    <t>1348645153</t>
  </si>
  <si>
    <t>VRN4</t>
  </si>
  <si>
    <t>Inženýrská činnost</t>
  </si>
  <si>
    <t>049303000</t>
  </si>
  <si>
    <t>Náklady vzniklé v souvislosti s předáním stavby</t>
  </si>
  <si>
    <t>1686079758</t>
  </si>
  <si>
    <t>VRN5</t>
  </si>
  <si>
    <t>Finanční náklady</t>
  </si>
  <si>
    <t>052103000</t>
  </si>
  <si>
    <t>Rezerva investora</t>
  </si>
  <si>
    <t>634877643</t>
  </si>
  <si>
    <t>finanční rezerva</t>
  </si>
  <si>
    <t>práce, které nejsou obsaženy v PD či rozpočtu a vyplynou při provádění stavby</t>
  </si>
  <si>
    <t>bude fakturováno dle skutečnosti</t>
  </si>
  <si>
    <t>SEZNAM FIGUR</t>
  </si>
  <si>
    <t>Výměra</t>
  </si>
  <si>
    <t>256,96+775,36+102,06</t>
  </si>
  <si>
    <t>Použití figury:</t>
  </si>
  <si>
    <t>Odkopávky a prokopávky nezapažené v hornině třídy těžitelnosti I skupiny 3 objem do 1000 m3 strojně</t>
  </si>
  <si>
    <t>Podklad ze štěrkodrtě ŠD plochy do 100 m2 tl 170 mm</t>
  </si>
  <si>
    <t>Podklad ze štěrkodrtě ŠD plochy do 100 m2 tl 180 mm</t>
  </si>
  <si>
    <t>Postřik živičný infiltrační s posypem z asfaltu množství 1,5 kg/m2</t>
  </si>
  <si>
    <t>Postřik živičný spojovací ze silniční emulze v množství 0,70 kg/m2</t>
  </si>
  <si>
    <t>Asfaltový beton vrstva obrusná ACO 16 (ABH) tl 70 mm š přes 3 m z modifikovaného asfaltu</t>
  </si>
  <si>
    <t>Asfaltový beton vrstva ložní ACL 16 (ABH) tl. 80 mm š přes 3 m z modifikovaného asfaltu</t>
  </si>
  <si>
    <t>CH</t>
  </si>
  <si>
    <t>chodník - zámková dlažba tl.6cm</t>
  </si>
  <si>
    <t>parkovací plocha - zámková dlažba tl.8cm</t>
  </si>
  <si>
    <t>138,03</t>
  </si>
  <si>
    <t>Plošná úprava terénu do 500 m2 zemina skupiny 1 až 4 nerovnosti přes 50 do 100 mm v rovinně a svahu do 1:5</t>
  </si>
  <si>
    <t>Rozprostření ornice tl vrstvy přes 200 do 250 mm pl přes 100 do 500 m2 v rovině nebo ve svahu do 1:5 strojně</t>
  </si>
  <si>
    <t>Založení parkového trávníku výsevem pl do 1000 m2 v rovině a ve svahu do 1:5</t>
  </si>
  <si>
    <t>Svahování v zářezech v hornině třídy těžitelnosti I skupiny 3 ručně</t>
  </si>
  <si>
    <t>Uválcování trávníku v rovině a svahu do 1:5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</si>
</sst>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color rgb="FF000000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8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2025-09-04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Adaptace čerpací stanice na opravárenskou dílnu zemědělských strojů - etapa 1 - přístavba haly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Vratěnín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18. 9. 2025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5.6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Petr Karásek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f-plan spol. s r.o., Ing.Jiří Kopr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Martin Lang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ROUND(SUM(AG95:AG100),2)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ROUND(SUM(AS95:AS100),2)</f>
        <v>0</v>
      </c>
      <c r="AT94" s="114">
        <f>ROUND(SUM(AV94:AW94),2)</f>
        <v>0</v>
      </c>
      <c r="AU94" s="115">
        <f>ROUND(SUM(AU95:AU100),5)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ROUND(SUM(AZ95:AZ100),2)</f>
        <v>0</v>
      </c>
      <c r="BA94" s="114">
        <f>ROUND(SUM(BA95:BA100),2)</f>
        <v>0</v>
      </c>
      <c r="BB94" s="114">
        <f>ROUND(SUM(BB95:BB100),2)</f>
        <v>0</v>
      </c>
      <c r="BC94" s="114">
        <f>ROUND(SUM(BC95:BC100),2)</f>
        <v>0</v>
      </c>
      <c r="BD94" s="116">
        <f>ROUND(SUM(BD95:BD100),2)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Stavební část'!J30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'01 - Stavební část'!P131</f>
        <v>0</v>
      </c>
      <c r="AV95" s="128">
        <f>'01 - Stavební část'!J33</f>
        <v>0</v>
      </c>
      <c r="AW95" s="128">
        <f>'01 - Stavební část'!J34</f>
        <v>0</v>
      </c>
      <c r="AX95" s="128">
        <f>'01 - Stavební část'!J35</f>
        <v>0</v>
      </c>
      <c r="AY95" s="128">
        <f>'01 - Stavební část'!J36</f>
        <v>0</v>
      </c>
      <c r="AZ95" s="128">
        <f>'01 - Stavební část'!F33</f>
        <v>0</v>
      </c>
      <c r="BA95" s="128">
        <f>'01 - Stavební část'!F34</f>
        <v>0</v>
      </c>
      <c r="BB95" s="128">
        <f>'01 - Stavební část'!F35</f>
        <v>0</v>
      </c>
      <c r="BC95" s="128">
        <f>'01 - Stavební část'!F36</f>
        <v>0</v>
      </c>
      <c r="BD95" s="130">
        <f>'01 - Stavební část'!F37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88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Vnitřní instalace'!J30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'02 - Vnitřní instalace'!P120</f>
        <v>0</v>
      </c>
      <c r="AV96" s="128">
        <f>'02 - Vnitřní instalace'!J33</f>
        <v>0</v>
      </c>
      <c r="AW96" s="128">
        <f>'02 - Vnitřní instalace'!J34</f>
        <v>0</v>
      </c>
      <c r="AX96" s="128">
        <f>'02 - Vnitřní instalace'!J35</f>
        <v>0</v>
      </c>
      <c r="AY96" s="128">
        <f>'02 - Vnitřní instalace'!J36</f>
        <v>0</v>
      </c>
      <c r="AZ96" s="128">
        <f>'02 - Vnitřní instalace'!F33</f>
        <v>0</v>
      </c>
      <c r="BA96" s="128">
        <f>'02 - Vnitřní instalace'!F34</f>
        <v>0</v>
      </c>
      <c r="BB96" s="128">
        <f>'02 - Vnitřní instalace'!F35</f>
        <v>0</v>
      </c>
      <c r="BC96" s="128">
        <f>'02 - Vnitřní instalace'!F36</f>
        <v>0</v>
      </c>
      <c r="BD96" s="130">
        <f>'02 - Vnitřní instalace'!F37</f>
        <v>0</v>
      </c>
      <c r="BE96" s="7"/>
      <c r="BT96" s="131" t="s">
        <v>84</v>
      </c>
      <c r="BV96" s="131" t="s">
        <v>78</v>
      </c>
      <c r="BW96" s="131" t="s">
        <v>89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80</v>
      </c>
      <c r="B97" s="120"/>
      <c r="C97" s="121"/>
      <c r="D97" s="122" t="s">
        <v>90</v>
      </c>
      <c r="E97" s="122"/>
      <c r="F97" s="122"/>
      <c r="G97" s="122"/>
      <c r="H97" s="122"/>
      <c r="I97" s="123"/>
      <c r="J97" s="122" t="s">
        <v>91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Zpevněné plochy'!J30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27">
        <v>0</v>
      </c>
      <c r="AT97" s="128">
        <f>ROUND(SUM(AV97:AW97),2)</f>
        <v>0</v>
      </c>
      <c r="AU97" s="129">
        <f>'03 - Zpevněné plochy'!P122</f>
        <v>0</v>
      </c>
      <c r="AV97" s="128">
        <f>'03 - Zpevněné plochy'!J33</f>
        <v>0</v>
      </c>
      <c r="AW97" s="128">
        <f>'03 - Zpevněné plochy'!J34</f>
        <v>0</v>
      </c>
      <c r="AX97" s="128">
        <f>'03 - Zpevněné plochy'!J35</f>
        <v>0</v>
      </c>
      <c r="AY97" s="128">
        <f>'03 - Zpevněné plochy'!J36</f>
        <v>0</v>
      </c>
      <c r="AZ97" s="128">
        <f>'03 - Zpevněné plochy'!F33</f>
        <v>0</v>
      </c>
      <c r="BA97" s="128">
        <f>'03 - Zpevněné plochy'!F34</f>
        <v>0</v>
      </c>
      <c r="BB97" s="128">
        <f>'03 - Zpevněné plochy'!F35</f>
        <v>0</v>
      </c>
      <c r="BC97" s="128">
        <f>'03 - Zpevněné plochy'!F36</f>
        <v>0</v>
      </c>
      <c r="BD97" s="130">
        <f>'03 - Zpevněné plochy'!F37</f>
        <v>0</v>
      </c>
      <c r="BE97" s="7"/>
      <c r="BT97" s="131" t="s">
        <v>84</v>
      </c>
      <c r="BV97" s="131" t="s">
        <v>78</v>
      </c>
      <c r="BW97" s="131" t="s">
        <v>92</v>
      </c>
      <c r="BX97" s="131" t="s">
        <v>5</v>
      </c>
      <c r="CL97" s="131" t="s">
        <v>1</v>
      </c>
      <c r="CM97" s="131" t="s">
        <v>86</v>
      </c>
    </row>
    <row r="98" s="7" customFormat="1" ht="16.5" customHeight="1">
      <c r="A98" s="119" t="s">
        <v>80</v>
      </c>
      <c r="B98" s="120"/>
      <c r="C98" s="121"/>
      <c r="D98" s="122" t="s">
        <v>93</v>
      </c>
      <c r="E98" s="122"/>
      <c r="F98" s="122"/>
      <c r="G98" s="122"/>
      <c r="H98" s="122"/>
      <c r="I98" s="123"/>
      <c r="J98" s="122" t="s">
        <v>94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'04 - Přípojky, dešťová ka...'!J30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83</v>
      </c>
      <c r="AR98" s="126"/>
      <c r="AS98" s="127">
        <v>0</v>
      </c>
      <c r="AT98" s="128">
        <f>ROUND(SUM(AV98:AW98),2)</f>
        <v>0</v>
      </c>
      <c r="AU98" s="129">
        <f>'04 - Přípojky, dešťová ka...'!P123</f>
        <v>0</v>
      </c>
      <c r="AV98" s="128">
        <f>'04 - Přípojky, dešťová ka...'!J33</f>
        <v>0</v>
      </c>
      <c r="AW98" s="128">
        <f>'04 - Přípojky, dešťová ka...'!J34</f>
        <v>0</v>
      </c>
      <c r="AX98" s="128">
        <f>'04 - Přípojky, dešťová ka...'!J35</f>
        <v>0</v>
      </c>
      <c r="AY98" s="128">
        <f>'04 - Přípojky, dešťová ka...'!J36</f>
        <v>0</v>
      </c>
      <c r="AZ98" s="128">
        <f>'04 - Přípojky, dešťová ka...'!F33</f>
        <v>0</v>
      </c>
      <c r="BA98" s="128">
        <f>'04 - Přípojky, dešťová ka...'!F34</f>
        <v>0</v>
      </c>
      <c r="BB98" s="128">
        <f>'04 - Přípojky, dešťová ka...'!F35</f>
        <v>0</v>
      </c>
      <c r="BC98" s="128">
        <f>'04 - Přípojky, dešťová ka...'!F36</f>
        <v>0</v>
      </c>
      <c r="BD98" s="130">
        <f>'04 - Přípojky, dešťová ka...'!F37</f>
        <v>0</v>
      </c>
      <c r="BE98" s="7"/>
      <c r="BT98" s="131" t="s">
        <v>84</v>
      </c>
      <c r="BV98" s="131" t="s">
        <v>78</v>
      </c>
      <c r="BW98" s="131" t="s">
        <v>95</v>
      </c>
      <c r="BX98" s="131" t="s">
        <v>5</v>
      </c>
      <c r="CL98" s="131" t="s">
        <v>1</v>
      </c>
      <c r="CM98" s="131" t="s">
        <v>86</v>
      </c>
    </row>
    <row r="99" s="7" customFormat="1" ht="16.5" customHeight="1">
      <c r="A99" s="119" t="s">
        <v>80</v>
      </c>
      <c r="B99" s="120"/>
      <c r="C99" s="121"/>
      <c r="D99" s="122" t="s">
        <v>96</v>
      </c>
      <c r="E99" s="122"/>
      <c r="F99" s="122"/>
      <c r="G99" s="122"/>
      <c r="H99" s="122"/>
      <c r="I99" s="123"/>
      <c r="J99" s="122" t="s">
        <v>97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'05 - Přeložky sítí'!J30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83</v>
      </c>
      <c r="AR99" s="126"/>
      <c r="AS99" s="127">
        <v>0</v>
      </c>
      <c r="AT99" s="128">
        <f>ROUND(SUM(AV99:AW99),2)</f>
        <v>0</v>
      </c>
      <c r="AU99" s="129">
        <f>'05 - Přeložky sítí'!P118</f>
        <v>0</v>
      </c>
      <c r="AV99" s="128">
        <f>'05 - Přeložky sítí'!J33</f>
        <v>0</v>
      </c>
      <c r="AW99" s="128">
        <f>'05 - Přeložky sítí'!J34</f>
        <v>0</v>
      </c>
      <c r="AX99" s="128">
        <f>'05 - Přeložky sítí'!J35</f>
        <v>0</v>
      </c>
      <c r="AY99" s="128">
        <f>'05 - Přeložky sítí'!J36</f>
        <v>0</v>
      </c>
      <c r="AZ99" s="128">
        <f>'05 - Přeložky sítí'!F33</f>
        <v>0</v>
      </c>
      <c r="BA99" s="128">
        <f>'05 - Přeložky sítí'!F34</f>
        <v>0</v>
      </c>
      <c r="BB99" s="128">
        <f>'05 - Přeložky sítí'!F35</f>
        <v>0</v>
      </c>
      <c r="BC99" s="128">
        <f>'05 - Přeložky sítí'!F36</f>
        <v>0</v>
      </c>
      <c r="BD99" s="130">
        <f>'05 - Přeložky sítí'!F37</f>
        <v>0</v>
      </c>
      <c r="BE99" s="7"/>
      <c r="BT99" s="131" t="s">
        <v>84</v>
      </c>
      <c r="BV99" s="131" t="s">
        <v>78</v>
      </c>
      <c r="BW99" s="131" t="s">
        <v>98</v>
      </c>
      <c r="BX99" s="131" t="s">
        <v>5</v>
      </c>
      <c r="CL99" s="131" t="s">
        <v>1</v>
      </c>
      <c r="CM99" s="131" t="s">
        <v>86</v>
      </c>
    </row>
    <row r="100" s="7" customFormat="1" ht="16.5" customHeight="1">
      <c r="A100" s="119" t="s">
        <v>80</v>
      </c>
      <c r="B100" s="120"/>
      <c r="C100" s="121"/>
      <c r="D100" s="122" t="s">
        <v>99</v>
      </c>
      <c r="E100" s="122"/>
      <c r="F100" s="122"/>
      <c r="G100" s="122"/>
      <c r="H100" s="122"/>
      <c r="I100" s="123"/>
      <c r="J100" s="122" t="s">
        <v>100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'VON - Vedlejší a ostatní ...'!J30</f>
        <v>0</v>
      </c>
      <c r="AH100" s="123"/>
      <c r="AI100" s="123"/>
      <c r="AJ100" s="123"/>
      <c r="AK100" s="123"/>
      <c r="AL100" s="123"/>
      <c r="AM100" s="123"/>
      <c r="AN100" s="124">
        <f>SUM(AG100,AT100)</f>
        <v>0</v>
      </c>
      <c r="AO100" s="123"/>
      <c r="AP100" s="123"/>
      <c r="AQ100" s="125" t="s">
        <v>83</v>
      </c>
      <c r="AR100" s="126"/>
      <c r="AS100" s="132">
        <v>0</v>
      </c>
      <c r="AT100" s="133">
        <f>ROUND(SUM(AV100:AW100),2)</f>
        <v>0</v>
      </c>
      <c r="AU100" s="134">
        <f>'VON - Vedlejší a ostatní ...'!P121</f>
        <v>0</v>
      </c>
      <c r="AV100" s="133">
        <f>'VON - Vedlejší a ostatní ...'!J33</f>
        <v>0</v>
      </c>
      <c r="AW100" s="133">
        <f>'VON - Vedlejší a ostatní ...'!J34</f>
        <v>0</v>
      </c>
      <c r="AX100" s="133">
        <f>'VON - Vedlejší a ostatní ...'!J35</f>
        <v>0</v>
      </c>
      <c r="AY100" s="133">
        <f>'VON - Vedlejší a ostatní ...'!J36</f>
        <v>0</v>
      </c>
      <c r="AZ100" s="133">
        <f>'VON - Vedlejší a ostatní ...'!F33</f>
        <v>0</v>
      </c>
      <c r="BA100" s="133">
        <f>'VON - Vedlejší a ostatní ...'!F34</f>
        <v>0</v>
      </c>
      <c r="BB100" s="133">
        <f>'VON - Vedlejší a ostatní ...'!F35</f>
        <v>0</v>
      </c>
      <c r="BC100" s="133">
        <f>'VON - Vedlejší a ostatní ...'!F36</f>
        <v>0</v>
      </c>
      <c r="BD100" s="135">
        <f>'VON - Vedlejší a ostatní ...'!F37</f>
        <v>0</v>
      </c>
      <c r="BE100" s="7"/>
      <c r="BT100" s="131" t="s">
        <v>84</v>
      </c>
      <c r="BV100" s="131" t="s">
        <v>78</v>
      </c>
      <c r="BW100" s="131" t="s">
        <v>101</v>
      </c>
      <c r="BX100" s="131" t="s">
        <v>5</v>
      </c>
      <c r="CL100" s="131" t="s">
        <v>1</v>
      </c>
      <c r="CM100" s="131" t="s">
        <v>86</v>
      </c>
    </row>
    <row r="101" s="2" customFormat="1" ht="30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44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</sheetData>
  <sheetProtection sheet="1" formatColumns="0" formatRows="0" objects="1" scenarios="1" spinCount="100000" saltValue="X84qAc3Fn7rAxkztDRZD2X6SdD4tbkGhzdj579vhfvXq2fRRzK6tnzG9v1QWOP32wsP78ChemSiDaypOOQvMWQ==" hashValue="1fokKCmFA5RQxgzT4d37MTQ5rzbk99og2VIlmTLmpcvj2omZmEnsfhah9SUrpvgOYE31ooG0SqeqA2gI6fL8ew==" algorithmName="SHA-512" password="C6B1"/>
  <mergeCells count="62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tavební část'!C2" display="/"/>
    <hyperlink ref="A96" location="'02 - Vnitřní instalace'!C2" display="/"/>
    <hyperlink ref="A97" location="'03 - Zpevněné plochy'!C2" display="/"/>
    <hyperlink ref="A98" location="'04 - Přípojky, dešťová ka...'!C2" display="/"/>
    <hyperlink ref="A99" location="'05 - Přeložky sítí'!C2" display="/"/>
    <hyperlink ref="A100" location="'VON - Vedlejší a ostatní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Adaptace čerpací stanice na opravárenskou dílnu zemědělských strojů - etapa 1 - přístavba haly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18. 9. 2025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ROUND(J131,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ROUND((SUM(BE131:BE375)),  2)</f>
        <v>0</v>
      </c>
      <c r="G33" s="38"/>
      <c r="H33" s="38"/>
      <c r="I33" s="155">
        <v>0.20999999999999999</v>
      </c>
      <c r="J33" s="154">
        <f>ROUND(((SUM(BE131:BE375))*I33),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ROUND((SUM(BF131:BF375)),  2)</f>
        <v>0</v>
      </c>
      <c r="G34" s="38"/>
      <c r="H34" s="38"/>
      <c r="I34" s="155">
        <v>0.14999999999999999</v>
      </c>
      <c r="J34" s="154">
        <f>ROUND(((SUM(BF131:BF375))*I34),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ROUND((SUM(BG131:BG375)),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ROUND((SUM(BH131:BH375)),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ROUND((SUM(BI131:BI375)),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Adaptace čerpací stanice na opravárenskou dílnu zemědělských strojů - etapa 1 - přístavba haly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Stavební část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Vratěnín</v>
      </c>
      <c r="G89" s="40"/>
      <c r="H89" s="40"/>
      <c r="I89" s="32" t="s">
        <v>22</v>
      </c>
      <c r="J89" s="79" t="str">
        <f>IF(J12="","",J12)</f>
        <v>18. 9. 2025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Petr Karásek</v>
      </c>
      <c r="G91" s="40"/>
      <c r="H91" s="40"/>
      <c r="I91" s="32" t="s">
        <v>30</v>
      </c>
      <c r="J91" s="36" t="str">
        <f>E21</f>
        <v>f-plan spol. s r.o., Ing.Jiří Kopr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Martin Lang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J131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J132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111</v>
      </c>
      <c r="E98" s="188"/>
      <c r="F98" s="188"/>
      <c r="G98" s="188"/>
      <c r="H98" s="188"/>
      <c r="I98" s="188"/>
      <c r="J98" s="189">
        <f>J133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112</v>
      </c>
      <c r="E99" s="188"/>
      <c r="F99" s="188"/>
      <c r="G99" s="188"/>
      <c r="H99" s="188"/>
      <c r="I99" s="188"/>
      <c r="J99" s="189">
        <f>J174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113</v>
      </c>
      <c r="E100" s="188"/>
      <c r="F100" s="188"/>
      <c r="G100" s="188"/>
      <c r="H100" s="188"/>
      <c r="I100" s="188"/>
      <c r="J100" s="189">
        <f>J202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114</v>
      </c>
      <c r="E101" s="188"/>
      <c r="F101" s="188"/>
      <c r="G101" s="188"/>
      <c r="H101" s="188"/>
      <c r="I101" s="188"/>
      <c r="J101" s="189">
        <f>J226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115</v>
      </c>
      <c r="E102" s="188"/>
      <c r="F102" s="188"/>
      <c r="G102" s="188"/>
      <c r="H102" s="188"/>
      <c r="I102" s="188"/>
      <c r="J102" s="189">
        <f>J233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116</v>
      </c>
      <c r="E103" s="188"/>
      <c r="F103" s="188"/>
      <c r="G103" s="188"/>
      <c r="H103" s="188"/>
      <c r="I103" s="188"/>
      <c r="J103" s="189">
        <f>J257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117</v>
      </c>
      <c r="E104" s="188"/>
      <c r="F104" s="188"/>
      <c r="G104" s="188"/>
      <c r="H104" s="188"/>
      <c r="I104" s="188"/>
      <c r="J104" s="189">
        <f>J291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118</v>
      </c>
      <c r="E105" s="188"/>
      <c r="F105" s="188"/>
      <c r="G105" s="188"/>
      <c r="H105" s="188"/>
      <c r="I105" s="188"/>
      <c r="J105" s="189">
        <f>J298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79"/>
      <c r="C106" s="180"/>
      <c r="D106" s="181" t="s">
        <v>119</v>
      </c>
      <c r="E106" s="182"/>
      <c r="F106" s="182"/>
      <c r="G106" s="182"/>
      <c r="H106" s="182"/>
      <c r="I106" s="182"/>
      <c r="J106" s="183">
        <f>J300</f>
        <v>0</v>
      </c>
      <c r="K106" s="180"/>
      <c r="L106" s="18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85"/>
      <c r="C107" s="186"/>
      <c r="D107" s="187" t="s">
        <v>120</v>
      </c>
      <c r="E107" s="188"/>
      <c r="F107" s="188"/>
      <c r="G107" s="188"/>
      <c r="H107" s="188"/>
      <c r="I107" s="188"/>
      <c r="J107" s="189">
        <f>J301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121</v>
      </c>
      <c r="E108" s="188"/>
      <c r="F108" s="188"/>
      <c r="G108" s="188"/>
      <c r="H108" s="188"/>
      <c r="I108" s="188"/>
      <c r="J108" s="189">
        <f>J323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122</v>
      </c>
      <c r="E109" s="188"/>
      <c r="F109" s="188"/>
      <c r="G109" s="188"/>
      <c r="H109" s="188"/>
      <c r="I109" s="188"/>
      <c r="J109" s="189">
        <f>J338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123</v>
      </c>
      <c r="E110" s="188"/>
      <c r="F110" s="188"/>
      <c r="G110" s="188"/>
      <c r="H110" s="188"/>
      <c r="I110" s="188"/>
      <c r="J110" s="189">
        <f>J355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5"/>
      <c r="C111" s="186"/>
      <c r="D111" s="187" t="s">
        <v>124</v>
      </c>
      <c r="E111" s="188"/>
      <c r="F111" s="188"/>
      <c r="G111" s="188"/>
      <c r="H111" s="188"/>
      <c r="I111" s="188"/>
      <c r="J111" s="189">
        <f>J373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125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26.25" customHeight="1">
      <c r="A121" s="38"/>
      <c r="B121" s="39"/>
      <c r="C121" s="40"/>
      <c r="D121" s="40"/>
      <c r="E121" s="174" t="str">
        <f>E7</f>
        <v>Adaptace čerpací stanice na opravárenskou dílnu zemědělských strojů - etapa 1 - přístavba haly</v>
      </c>
      <c r="F121" s="32"/>
      <c r="G121" s="32"/>
      <c r="H121" s="32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103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76" t="str">
        <f>E9</f>
        <v>01 - Stavební část</v>
      </c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20</v>
      </c>
      <c r="D125" s="40"/>
      <c r="E125" s="40"/>
      <c r="F125" s="27" t="str">
        <f>F12</f>
        <v>Vratěnín</v>
      </c>
      <c r="G125" s="40"/>
      <c r="H125" s="40"/>
      <c r="I125" s="32" t="s">
        <v>22</v>
      </c>
      <c r="J125" s="79" t="str">
        <f>IF(J12="","",J12)</f>
        <v>18. 9. 2025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25.65" customHeight="1">
      <c r="A127" s="38"/>
      <c r="B127" s="39"/>
      <c r="C127" s="32" t="s">
        <v>24</v>
      </c>
      <c r="D127" s="40"/>
      <c r="E127" s="40"/>
      <c r="F127" s="27" t="str">
        <f>E15</f>
        <v>Petr Karásek</v>
      </c>
      <c r="G127" s="40"/>
      <c r="H127" s="40"/>
      <c r="I127" s="32" t="s">
        <v>30</v>
      </c>
      <c r="J127" s="36" t="str">
        <f>E21</f>
        <v>f-plan spol. s r.o., Ing.Jiří Kopr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28</v>
      </c>
      <c r="D128" s="40"/>
      <c r="E128" s="40"/>
      <c r="F128" s="27" t="str">
        <f>IF(E18="","",E18)</f>
        <v>Vyplň údaj</v>
      </c>
      <c r="G128" s="40"/>
      <c r="H128" s="40"/>
      <c r="I128" s="32" t="s">
        <v>33</v>
      </c>
      <c r="J128" s="36" t="str">
        <f>E24</f>
        <v>Martin Lang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191"/>
      <c r="B130" s="192"/>
      <c r="C130" s="193" t="s">
        <v>126</v>
      </c>
      <c r="D130" s="194" t="s">
        <v>61</v>
      </c>
      <c r="E130" s="194" t="s">
        <v>57</v>
      </c>
      <c r="F130" s="194" t="s">
        <v>58</v>
      </c>
      <c r="G130" s="194" t="s">
        <v>127</v>
      </c>
      <c r="H130" s="194" t="s">
        <v>128</v>
      </c>
      <c r="I130" s="194" t="s">
        <v>129</v>
      </c>
      <c r="J130" s="194" t="s">
        <v>107</v>
      </c>
      <c r="K130" s="195" t="s">
        <v>130</v>
      </c>
      <c r="L130" s="196"/>
      <c r="M130" s="100" t="s">
        <v>1</v>
      </c>
      <c r="N130" s="101" t="s">
        <v>40</v>
      </c>
      <c r="O130" s="101" t="s">
        <v>131</v>
      </c>
      <c r="P130" s="101" t="s">
        <v>132</v>
      </c>
      <c r="Q130" s="101" t="s">
        <v>133</v>
      </c>
      <c r="R130" s="101" t="s">
        <v>134</v>
      </c>
      <c r="S130" s="101" t="s">
        <v>135</v>
      </c>
      <c r="T130" s="102" t="s">
        <v>136</v>
      </c>
      <c r="U130" s="191"/>
      <c r="V130" s="191"/>
      <c r="W130" s="191"/>
      <c r="X130" s="191"/>
      <c r="Y130" s="191"/>
      <c r="Z130" s="191"/>
      <c r="AA130" s="191"/>
      <c r="AB130" s="191"/>
      <c r="AC130" s="191"/>
      <c r="AD130" s="191"/>
      <c r="AE130" s="191"/>
    </row>
    <row r="131" s="2" customFormat="1" ht="22.8" customHeight="1">
      <c r="A131" s="38"/>
      <c r="B131" s="39"/>
      <c r="C131" s="107" t="s">
        <v>137</v>
      </c>
      <c r="D131" s="40"/>
      <c r="E131" s="40"/>
      <c r="F131" s="40"/>
      <c r="G131" s="40"/>
      <c r="H131" s="40"/>
      <c r="I131" s="40"/>
      <c r="J131" s="197">
        <f>BK131</f>
        <v>0</v>
      </c>
      <c r="K131" s="40"/>
      <c r="L131" s="44"/>
      <c r="M131" s="103"/>
      <c r="N131" s="198"/>
      <c r="O131" s="104"/>
      <c r="P131" s="199">
        <f>P132+P300</f>
        <v>0</v>
      </c>
      <c r="Q131" s="104"/>
      <c r="R131" s="199">
        <f>R132+R300</f>
        <v>837.1849767299999</v>
      </c>
      <c r="S131" s="104"/>
      <c r="T131" s="200">
        <f>T132+T300</f>
        <v>83.98280299999999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75</v>
      </c>
      <c r="AU131" s="17" t="s">
        <v>109</v>
      </c>
      <c r="BK131" s="201">
        <f>BK132+BK300</f>
        <v>0</v>
      </c>
    </row>
    <row r="132" s="12" customFormat="1" ht="25.92" customHeight="1">
      <c r="A132" s="12"/>
      <c r="B132" s="202"/>
      <c r="C132" s="203"/>
      <c r="D132" s="204" t="s">
        <v>75</v>
      </c>
      <c r="E132" s="205" t="s">
        <v>138</v>
      </c>
      <c r="F132" s="205" t="s">
        <v>139</v>
      </c>
      <c r="G132" s="203"/>
      <c r="H132" s="203"/>
      <c r="I132" s="206"/>
      <c r="J132" s="207">
        <f>BK132</f>
        <v>0</v>
      </c>
      <c r="K132" s="203"/>
      <c r="L132" s="208"/>
      <c r="M132" s="209"/>
      <c r="N132" s="210"/>
      <c r="O132" s="210"/>
      <c r="P132" s="211">
        <f>P133+P174+P202+P226+P233+P257+P291+P298</f>
        <v>0</v>
      </c>
      <c r="Q132" s="210"/>
      <c r="R132" s="211">
        <f>R133+R174+R202+R226+R233+R257+R291+R298</f>
        <v>830.7570480899999</v>
      </c>
      <c r="S132" s="210"/>
      <c r="T132" s="212">
        <f>T133+T174+T202+T226+T233+T257+T291+T298</f>
        <v>83.98280299999999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84</v>
      </c>
      <c r="AT132" s="214" t="s">
        <v>75</v>
      </c>
      <c r="AU132" s="214" t="s">
        <v>76</v>
      </c>
      <c r="AY132" s="213" t="s">
        <v>140</v>
      </c>
      <c r="BK132" s="215">
        <f>BK133+BK174+BK202+BK226+BK233+BK257+BK291+BK298</f>
        <v>0</v>
      </c>
    </row>
    <row r="133" s="12" customFormat="1" ht="22.8" customHeight="1">
      <c r="A133" s="12"/>
      <c r="B133" s="202"/>
      <c r="C133" s="203"/>
      <c r="D133" s="204" t="s">
        <v>75</v>
      </c>
      <c r="E133" s="216" t="s">
        <v>84</v>
      </c>
      <c r="F133" s="216" t="s">
        <v>141</v>
      </c>
      <c r="G133" s="203"/>
      <c r="H133" s="203"/>
      <c r="I133" s="206"/>
      <c r="J133" s="217">
        <f>BK133</f>
        <v>0</v>
      </c>
      <c r="K133" s="203"/>
      <c r="L133" s="208"/>
      <c r="M133" s="209"/>
      <c r="N133" s="210"/>
      <c r="O133" s="210"/>
      <c r="P133" s="211">
        <f>SUM(P134:P173)</f>
        <v>0</v>
      </c>
      <c r="Q133" s="210"/>
      <c r="R133" s="211">
        <f>SUM(R134:R173)</f>
        <v>0</v>
      </c>
      <c r="S133" s="210"/>
      <c r="T133" s="212">
        <f>SUM(T134:T173)</f>
        <v>65.317594999999997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84</v>
      </c>
      <c r="AT133" s="214" t="s">
        <v>75</v>
      </c>
      <c r="AU133" s="214" t="s">
        <v>84</v>
      </c>
      <c r="AY133" s="213" t="s">
        <v>140</v>
      </c>
      <c r="BK133" s="215">
        <f>SUM(BK134:BK173)</f>
        <v>0</v>
      </c>
    </row>
    <row r="134" s="2" customFormat="1" ht="55.5" customHeight="1">
      <c r="A134" s="38"/>
      <c r="B134" s="39"/>
      <c r="C134" s="218" t="s">
        <v>84</v>
      </c>
      <c r="D134" s="218" t="s">
        <v>142</v>
      </c>
      <c r="E134" s="219" t="s">
        <v>143</v>
      </c>
      <c r="F134" s="220" t="s">
        <v>144</v>
      </c>
      <c r="G134" s="221" t="s">
        <v>145</v>
      </c>
      <c r="H134" s="222">
        <v>148.56700000000001</v>
      </c>
      <c r="I134" s="223"/>
      <c r="J134" s="224">
        <f>ROUND(I134*H134,2)</f>
        <v>0</v>
      </c>
      <c r="K134" s="220" t="s">
        <v>146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0.29499999999999998</v>
      </c>
      <c r="T134" s="228">
        <f>S134*H134</f>
        <v>43.827264999999997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147</v>
      </c>
      <c r="AT134" s="229" t="s">
        <v>142</v>
      </c>
      <c r="AU134" s="229" t="s">
        <v>86</v>
      </c>
      <c r="AY134" s="17" t="s">
        <v>140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147</v>
      </c>
      <c r="BM134" s="229" t="s">
        <v>148</v>
      </c>
    </row>
    <row r="135" s="13" customFormat="1">
      <c r="A135" s="13"/>
      <c r="B135" s="231"/>
      <c r="C135" s="232"/>
      <c r="D135" s="233" t="s">
        <v>149</v>
      </c>
      <c r="E135" s="234" t="s">
        <v>1</v>
      </c>
      <c r="F135" s="235" t="s">
        <v>150</v>
      </c>
      <c r="G135" s="232"/>
      <c r="H135" s="236">
        <v>148.56700000000001</v>
      </c>
      <c r="I135" s="237"/>
      <c r="J135" s="232"/>
      <c r="K135" s="232"/>
      <c r="L135" s="238"/>
      <c r="M135" s="239"/>
      <c r="N135" s="240"/>
      <c r="O135" s="240"/>
      <c r="P135" s="240"/>
      <c r="Q135" s="240"/>
      <c r="R135" s="240"/>
      <c r="S135" s="240"/>
      <c r="T135" s="24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2" t="s">
        <v>149</v>
      </c>
      <c r="AU135" s="242" t="s">
        <v>86</v>
      </c>
      <c r="AV135" s="13" t="s">
        <v>86</v>
      </c>
      <c r="AW135" s="13" t="s">
        <v>32</v>
      </c>
      <c r="AX135" s="13" t="s">
        <v>76</v>
      </c>
      <c r="AY135" s="242" t="s">
        <v>140</v>
      </c>
    </row>
    <row r="136" s="14" customFormat="1">
      <c r="A136" s="14"/>
      <c r="B136" s="243"/>
      <c r="C136" s="244"/>
      <c r="D136" s="233" t="s">
        <v>149</v>
      </c>
      <c r="E136" s="245" t="s">
        <v>1</v>
      </c>
      <c r="F136" s="246" t="s">
        <v>151</v>
      </c>
      <c r="G136" s="244"/>
      <c r="H136" s="247">
        <v>148.56700000000001</v>
      </c>
      <c r="I136" s="248"/>
      <c r="J136" s="244"/>
      <c r="K136" s="244"/>
      <c r="L136" s="249"/>
      <c r="M136" s="250"/>
      <c r="N136" s="251"/>
      <c r="O136" s="251"/>
      <c r="P136" s="251"/>
      <c r="Q136" s="251"/>
      <c r="R136" s="251"/>
      <c r="S136" s="251"/>
      <c r="T136" s="252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3" t="s">
        <v>149</v>
      </c>
      <c r="AU136" s="253" t="s">
        <v>86</v>
      </c>
      <c r="AV136" s="14" t="s">
        <v>147</v>
      </c>
      <c r="AW136" s="14" t="s">
        <v>32</v>
      </c>
      <c r="AX136" s="14" t="s">
        <v>84</v>
      </c>
      <c r="AY136" s="253" t="s">
        <v>140</v>
      </c>
    </row>
    <row r="137" s="2" customFormat="1" ht="62.7" customHeight="1">
      <c r="A137" s="38"/>
      <c r="B137" s="39"/>
      <c r="C137" s="218" t="s">
        <v>86</v>
      </c>
      <c r="D137" s="218" t="s">
        <v>142</v>
      </c>
      <c r="E137" s="219" t="s">
        <v>152</v>
      </c>
      <c r="F137" s="220" t="s">
        <v>153</v>
      </c>
      <c r="G137" s="221" t="s">
        <v>145</v>
      </c>
      <c r="H137" s="222">
        <v>40.780000000000001</v>
      </c>
      <c r="I137" s="223"/>
      <c r="J137" s="224">
        <f>ROUND(I137*H137,2)</f>
        <v>0</v>
      </c>
      <c r="K137" s="220" t="s">
        <v>146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0.316</v>
      </c>
      <c r="T137" s="228">
        <f>S137*H137</f>
        <v>12.886480000000001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147</v>
      </c>
      <c r="AT137" s="229" t="s">
        <v>142</v>
      </c>
      <c r="AU137" s="229" t="s">
        <v>86</v>
      </c>
      <c r="AY137" s="17" t="s">
        <v>140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147</v>
      </c>
      <c r="BM137" s="229" t="s">
        <v>154</v>
      </c>
    </row>
    <row r="138" s="13" customFormat="1">
      <c r="A138" s="13"/>
      <c r="B138" s="231"/>
      <c r="C138" s="232"/>
      <c r="D138" s="233" t="s">
        <v>149</v>
      </c>
      <c r="E138" s="234" t="s">
        <v>1</v>
      </c>
      <c r="F138" s="235" t="s">
        <v>155</v>
      </c>
      <c r="G138" s="232"/>
      <c r="H138" s="236">
        <v>40.780000000000001</v>
      </c>
      <c r="I138" s="237"/>
      <c r="J138" s="232"/>
      <c r="K138" s="232"/>
      <c r="L138" s="238"/>
      <c r="M138" s="239"/>
      <c r="N138" s="240"/>
      <c r="O138" s="240"/>
      <c r="P138" s="240"/>
      <c r="Q138" s="240"/>
      <c r="R138" s="240"/>
      <c r="S138" s="240"/>
      <c r="T138" s="241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2" t="s">
        <v>149</v>
      </c>
      <c r="AU138" s="242" t="s">
        <v>86</v>
      </c>
      <c r="AV138" s="13" t="s">
        <v>86</v>
      </c>
      <c r="AW138" s="13" t="s">
        <v>32</v>
      </c>
      <c r="AX138" s="13" t="s">
        <v>76</v>
      </c>
      <c r="AY138" s="242" t="s">
        <v>140</v>
      </c>
    </row>
    <row r="139" s="14" customFormat="1">
      <c r="A139" s="14"/>
      <c r="B139" s="243"/>
      <c r="C139" s="244"/>
      <c r="D139" s="233" t="s">
        <v>149</v>
      </c>
      <c r="E139" s="245" t="s">
        <v>1</v>
      </c>
      <c r="F139" s="246" t="s">
        <v>151</v>
      </c>
      <c r="G139" s="244"/>
      <c r="H139" s="247">
        <v>40.780000000000001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3" t="s">
        <v>149</v>
      </c>
      <c r="AU139" s="253" t="s">
        <v>86</v>
      </c>
      <c r="AV139" s="14" t="s">
        <v>147</v>
      </c>
      <c r="AW139" s="14" t="s">
        <v>32</v>
      </c>
      <c r="AX139" s="14" t="s">
        <v>84</v>
      </c>
      <c r="AY139" s="253" t="s">
        <v>140</v>
      </c>
    </row>
    <row r="140" s="2" customFormat="1" ht="49.05" customHeight="1">
      <c r="A140" s="38"/>
      <c r="B140" s="39"/>
      <c r="C140" s="218" t="s">
        <v>156</v>
      </c>
      <c r="D140" s="218" t="s">
        <v>142</v>
      </c>
      <c r="E140" s="219" t="s">
        <v>157</v>
      </c>
      <c r="F140" s="220" t="s">
        <v>158</v>
      </c>
      <c r="G140" s="221" t="s">
        <v>159</v>
      </c>
      <c r="H140" s="222">
        <v>41.969999999999999</v>
      </c>
      <c r="I140" s="223"/>
      <c r="J140" s="224">
        <f>ROUND(I140*H140,2)</f>
        <v>0</v>
      </c>
      <c r="K140" s="220" t="s">
        <v>146</v>
      </c>
      <c r="L140" s="44"/>
      <c r="M140" s="225" t="s">
        <v>1</v>
      </c>
      <c r="N140" s="226" t="s">
        <v>41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0.20499999999999999</v>
      </c>
      <c r="T140" s="228">
        <f>S140*H140</f>
        <v>8.6038499999999996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147</v>
      </c>
      <c r="AT140" s="229" t="s">
        <v>142</v>
      </c>
      <c r="AU140" s="229" t="s">
        <v>86</v>
      </c>
      <c r="AY140" s="17" t="s">
        <v>140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147</v>
      </c>
      <c r="BM140" s="229" t="s">
        <v>160</v>
      </c>
    </row>
    <row r="141" s="13" customFormat="1">
      <c r="A141" s="13"/>
      <c r="B141" s="231"/>
      <c r="C141" s="232"/>
      <c r="D141" s="233" t="s">
        <v>149</v>
      </c>
      <c r="E141" s="234" t="s">
        <v>1</v>
      </c>
      <c r="F141" s="235" t="s">
        <v>161</v>
      </c>
      <c r="G141" s="232"/>
      <c r="H141" s="236">
        <v>41.969999999999999</v>
      </c>
      <c r="I141" s="237"/>
      <c r="J141" s="232"/>
      <c r="K141" s="232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149</v>
      </c>
      <c r="AU141" s="242" t="s">
        <v>86</v>
      </c>
      <c r="AV141" s="13" t="s">
        <v>86</v>
      </c>
      <c r="AW141" s="13" t="s">
        <v>32</v>
      </c>
      <c r="AX141" s="13" t="s">
        <v>76</v>
      </c>
      <c r="AY141" s="242" t="s">
        <v>140</v>
      </c>
    </row>
    <row r="142" s="14" customFormat="1">
      <c r="A142" s="14"/>
      <c r="B142" s="243"/>
      <c r="C142" s="244"/>
      <c r="D142" s="233" t="s">
        <v>149</v>
      </c>
      <c r="E142" s="245" t="s">
        <v>1</v>
      </c>
      <c r="F142" s="246" t="s">
        <v>151</v>
      </c>
      <c r="G142" s="244"/>
      <c r="H142" s="247">
        <v>41.969999999999999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3" t="s">
        <v>149</v>
      </c>
      <c r="AU142" s="253" t="s">
        <v>86</v>
      </c>
      <c r="AV142" s="14" t="s">
        <v>147</v>
      </c>
      <c r="AW142" s="14" t="s">
        <v>32</v>
      </c>
      <c r="AX142" s="14" t="s">
        <v>84</v>
      </c>
      <c r="AY142" s="253" t="s">
        <v>140</v>
      </c>
    </row>
    <row r="143" s="2" customFormat="1" ht="33" customHeight="1">
      <c r="A143" s="38"/>
      <c r="B143" s="39"/>
      <c r="C143" s="218" t="s">
        <v>147</v>
      </c>
      <c r="D143" s="218" t="s">
        <v>142</v>
      </c>
      <c r="E143" s="219" t="s">
        <v>162</v>
      </c>
      <c r="F143" s="220" t="s">
        <v>163</v>
      </c>
      <c r="G143" s="221" t="s">
        <v>145</v>
      </c>
      <c r="H143" s="222">
        <v>240</v>
      </c>
      <c r="I143" s="223"/>
      <c r="J143" s="224">
        <f>ROUND(I143*H143,2)</f>
        <v>0</v>
      </c>
      <c r="K143" s="220" t="s">
        <v>146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147</v>
      </c>
      <c r="AT143" s="229" t="s">
        <v>142</v>
      </c>
      <c r="AU143" s="229" t="s">
        <v>86</v>
      </c>
      <c r="AY143" s="17" t="s">
        <v>140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147</v>
      </c>
      <c r="BM143" s="229" t="s">
        <v>164</v>
      </c>
    </row>
    <row r="144" s="13" customFormat="1">
      <c r="A144" s="13"/>
      <c r="B144" s="231"/>
      <c r="C144" s="232"/>
      <c r="D144" s="233" t="s">
        <v>149</v>
      </c>
      <c r="E144" s="234" t="s">
        <v>1</v>
      </c>
      <c r="F144" s="235" t="s">
        <v>165</v>
      </c>
      <c r="G144" s="232"/>
      <c r="H144" s="236">
        <v>240</v>
      </c>
      <c r="I144" s="237"/>
      <c r="J144" s="232"/>
      <c r="K144" s="232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149</v>
      </c>
      <c r="AU144" s="242" t="s">
        <v>86</v>
      </c>
      <c r="AV144" s="13" t="s">
        <v>86</v>
      </c>
      <c r="AW144" s="13" t="s">
        <v>32</v>
      </c>
      <c r="AX144" s="13" t="s">
        <v>76</v>
      </c>
      <c r="AY144" s="242" t="s">
        <v>140</v>
      </c>
    </row>
    <row r="145" s="14" customFormat="1">
      <c r="A145" s="14"/>
      <c r="B145" s="243"/>
      <c r="C145" s="244"/>
      <c r="D145" s="233" t="s">
        <v>149</v>
      </c>
      <c r="E145" s="245" t="s">
        <v>1</v>
      </c>
      <c r="F145" s="246" t="s">
        <v>151</v>
      </c>
      <c r="G145" s="244"/>
      <c r="H145" s="247">
        <v>240</v>
      </c>
      <c r="I145" s="248"/>
      <c r="J145" s="244"/>
      <c r="K145" s="244"/>
      <c r="L145" s="249"/>
      <c r="M145" s="250"/>
      <c r="N145" s="251"/>
      <c r="O145" s="251"/>
      <c r="P145" s="251"/>
      <c r="Q145" s="251"/>
      <c r="R145" s="251"/>
      <c r="S145" s="251"/>
      <c r="T145" s="252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3" t="s">
        <v>149</v>
      </c>
      <c r="AU145" s="253" t="s">
        <v>86</v>
      </c>
      <c r="AV145" s="14" t="s">
        <v>147</v>
      </c>
      <c r="AW145" s="14" t="s">
        <v>32</v>
      </c>
      <c r="AX145" s="14" t="s">
        <v>84</v>
      </c>
      <c r="AY145" s="253" t="s">
        <v>140</v>
      </c>
    </row>
    <row r="146" s="2" customFormat="1" ht="44.25" customHeight="1">
      <c r="A146" s="38"/>
      <c r="B146" s="39"/>
      <c r="C146" s="218" t="s">
        <v>166</v>
      </c>
      <c r="D146" s="218" t="s">
        <v>142</v>
      </c>
      <c r="E146" s="219" t="s">
        <v>167</v>
      </c>
      <c r="F146" s="220" t="s">
        <v>168</v>
      </c>
      <c r="G146" s="221" t="s">
        <v>169</v>
      </c>
      <c r="H146" s="222">
        <v>88.212000000000003</v>
      </c>
      <c r="I146" s="223"/>
      <c r="J146" s="224">
        <f>ROUND(I146*H146,2)</f>
        <v>0</v>
      </c>
      <c r="K146" s="220" t="s">
        <v>146</v>
      </c>
      <c r="L146" s="44"/>
      <c r="M146" s="225" t="s">
        <v>1</v>
      </c>
      <c r="N146" s="226" t="s">
        <v>41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147</v>
      </c>
      <c r="AT146" s="229" t="s">
        <v>142</v>
      </c>
      <c r="AU146" s="229" t="s">
        <v>86</v>
      </c>
      <c r="AY146" s="17" t="s">
        <v>140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84</v>
      </c>
      <c r="BK146" s="230">
        <f>ROUND(I146*H146,2)</f>
        <v>0</v>
      </c>
      <c r="BL146" s="17" t="s">
        <v>147</v>
      </c>
      <c r="BM146" s="229" t="s">
        <v>170</v>
      </c>
    </row>
    <row r="147" s="15" customFormat="1">
      <c r="A147" s="15"/>
      <c r="B147" s="254"/>
      <c r="C147" s="255"/>
      <c r="D147" s="233" t="s">
        <v>149</v>
      </c>
      <c r="E147" s="256" t="s">
        <v>1</v>
      </c>
      <c r="F147" s="257" t="s">
        <v>171</v>
      </c>
      <c r="G147" s="255"/>
      <c r="H147" s="256" t="s">
        <v>1</v>
      </c>
      <c r="I147" s="258"/>
      <c r="J147" s="255"/>
      <c r="K147" s="255"/>
      <c r="L147" s="259"/>
      <c r="M147" s="260"/>
      <c r="N147" s="261"/>
      <c r="O147" s="261"/>
      <c r="P147" s="261"/>
      <c r="Q147" s="261"/>
      <c r="R147" s="261"/>
      <c r="S147" s="261"/>
      <c r="T147" s="262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3" t="s">
        <v>149</v>
      </c>
      <c r="AU147" s="263" t="s">
        <v>86</v>
      </c>
      <c r="AV147" s="15" t="s">
        <v>84</v>
      </c>
      <c r="AW147" s="15" t="s">
        <v>32</v>
      </c>
      <c r="AX147" s="15" t="s">
        <v>76</v>
      </c>
      <c r="AY147" s="263" t="s">
        <v>140</v>
      </c>
    </row>
    <row r="148" s="13" customFormat="1">
      <c r="A148" s="13"/>
      <c r="B148" s="231"/>
      <c r="C148" s="232"/>
      <c r="D148" s="233" t="s">
        <v>149</v>
      </c>
      <c r="E148" s="234" t="s">
        <v>1</v>
      </c>
      <c r="F148" s="235" t="s">
        <v>172</v>
      </c>
      <c r="G148" s="232"/>
      <c r="H148" s="236">
        <v>0.82799999999999996</v>
      </c>
      <c r="I148" s="237"/>
      <c r="J148" s="232"/>
      <c r="K148" s="232"/>
      <c r="L148" s="238"/>
      <c r="M148" s="239"/>
      <c r="N148" s="240"/>
      <c r="O148" s="240"/>
      <c r="P148" s="240"/>
      <c r="Q148" s="240"/>
      <c r="R148" s="240"/>
      <c r="S148" s="240"/>
      <c r="T148" s="241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2" t="s">
        <v>149</v>
      </c>
      <c r="AU148" s="242" t="s">
        <v>86</v>
      </c>
      <c r="AV148" s="13" t="s">
        <v>86</v>
      </c>
      <c r="AW148" s="13" t="s">
        <v>32</v>
      </c>
      <c r="AX148" s="13" t="s">
        <v>76</v>
      </c>
      <c r="AY148" s="242" t="s">
        <v>140</v>
      </c>
    </row>
    <row r="149" s="15" customFormat="1">
      <c r="A149" s="15"/>
      <c r="B149" s="254"/>
      <c r="C149" s="255"/>
      <c r="D149" s="233" t="s">
        <v>149</v>
      </c>
      <c r="E149" s="256" t="s">
        <v>1</v>
      </c>
      <c r="F149" s="257" t="s">
        <v>173</v>
      </c>
      <c r="G149" s="255"/>
      <c r="H149" s="256" t="s">
        <v>1</v>
      </c>
      <c r="I149" s="258"/>
      <c r="J149" s="255"/>
      <c r="K149" s="255"/>
      <c r="L149" s="259"/>
      <c r="M149" s="260"/>
      <c r="N149" s="261"/>
      <c r="O149" s="261"/>
      <c r="P149" s="261"/>
      <c r="Q149" s="261"/>
      <c r="R149" s="261"/>
      <c r="S149" s="261"/>
      <c r="T149" s="262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3" t="s">
        <v>149</v>
      </c>
      <c r="AU149" s="263" t="s">
        <v>86</v>
      </c>
      <c r="AV149" s="15" t="s">
        <v>84</v>
      </c>
      <c r="AW149" s="15" t="s">
        <v>32</v>
      </c>
      <c r="AX149" s="15" t="s">
        <v>76</v>
      </c>
      <c r="AY149" s="263" t="s">
        <v>140</v>
      </c>
    </row>
    <row r="150" s="13" customFormat="1">
      <c r="A150" s="13"/>
      <c r="B150" s="231"/>
      <c r="C150" s="232"/>
      <c r="D150" s="233" t="s">
        <v>149</v>
      </c>
      <c r="E150" s="234" t="s">
        <v>1</v>
      </c>
      <c r="F150" s="235" t="s">
        <v>174</v>
      </c>
      <c r="G150" s="232"/>
      <c r="H150" s="236">
        <v>87.384</v>
      </c>
      <c r="I150" s="237"/>
      <c r="J150" s="232"/>
      <c r="K150" s="232"/>
      <c r="L150" s="238"/>
      <c r="M150" s="239"/>
      <c r="N150" s="240"/>
      <c r="O150" s="240"/>
      <c r="P150" s="240"/>
      <c r="Q150" s="240"/>
      <c r="R150" s="240"/>
      <c r="S150" s="240"/>
      <c r="T150" s="24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2" t="s">
        <v>149</v>
      </c>
      <c r="AU150" s="242" t="s">
        <v>86</v>
      </c>
      <c r="AV150" s="13" t="s">
        <v>86</v>
      </c>
      <c r="AW150" s="13" t="s">
        <v>32</v>
      </c>
      <c r="AX150" s="13" t="s">
        <v>76</v>
      </c>
      <c r="AY150" s="242" t="s">
        <v>140</v>
      </c>
    </row>
    <row r="151" s="14" customFormat="1">
      <c r="A151" s="14"/>
      <c r="B151" s="243"/>
      <c r="C151" s="244"/>
      <c r="D151" s="233" t="s">
        <v>149</v>
      </c>
      <c r="E151" s="245" t="s">
        <v>1</v>
      </c>
      <c r="F151" s="246" t="s">
        <v>151</v>
      </c>
      <c r="G151" s="244"/>
      <c r="H151" s="247">
        <v>88.212000000000003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3" t="s">
        <v>149</v>
      </c>
      <c r="AU151" s="253" t="s">
        <v>86</v>
      </c>
      <c r="AV151" s="14" t="s">
        <v>147</v>
      </c>
      <c r="AW151" s="14" t="s">
        <v>32</v>
      </c>
      <c r="AX151" s="14" t="s">
        <v>84</v>
      </c>
      <c r="AY151" s="253" t="s">
        <v>140</v>
      </c>
    </row>
    <row r="152" s="2" customFormat="1" ht="44.25" customHeight="1">
      <c r="A152" s="38"/>
      <c r="B152" s="39"/>
      <c r="C152" s="218" t="s">
        <v>175</v>
      </c>
      <c r="D152" s="218" t="s">
        <v>142</v>
      </c>
      <c r="E152" s="219" t="s">
        <v>176</v>
      </c>
      <c r="F152" s="220" t="s">
        <v>177</v>
      </c>
      <c r="G152" s="221" t="s">
        <v>169</v>
      </c>
      <c r="H152" s="222">
        <v>18.859999999999999</v>
      </c>
      <c r="I152" s="223"/>
      <c r="J152" s="224">
        <f>ROUND(I152*H152,2)</f>
        <v>0</v>
      </c>
      <c r="K152" s="220" t="s">
        <v>146</v>
      </c>
      <c r="L152" s="44"/>
      <c r="M152" s="225" t="s">
        <v>1</v>
      </c>
      <c r="N152" s="226" t="s">
        <v>41</v>
      </c>
      <c r="O152" s="91"/>
      <c r="P152" s="227">
        <f>O152*H152</f>
        <v>0</v>
      </c>
      <c r="Q152" s="227">
        <v>0</v>
      </c>
      <c r="R152" s="227">
        <f>Q152*H152</f>
        <v>0</v>
      </c>
      <c r="S152" s="227">
        <v>0</v>
      </c>
      <c r="T152" s="228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9" t="s">
        <v>147</v>
      </c>
      <c r="AT152" s="229" t="s">
        <v>142</v>
      </c>
      <c r="AU152" s="229" t="s">
        <v>86</v>
      </c>
      <c r="AY152" s="17" t="s">
        <v>140</v>
      </c>
      <c r="BE152" s="230">
        <f>IF(N152="základní",J152,0)</f>
        <v>0</v>
      </c>
      <c r="BF152" s="230">
        <f>IF(N152="snížená",J152,0)</f>
        <v>0</v>
      </c>
      <c r="BG152" s="230">
        <f>IF(N152="zákl. přenesená",J152,0)</f>
        <v>0</v>
      </c>
      <c r="BH152" s="230">
        <f>IF(N152="sníž. přenesená",J152,0)</f>
        <v>0</v>
      </c>
      <c r="BI152" s="230">
        <f>IF(N152="nulová",J152,0)</f>
        <v>0</v>
      </c>
      <c r="BJ152" s="17" t="s">
        <v>84</v>
      </c>
      <c r="BK152" s="230">
        <f>ROUND(I152*H152,2)</f>
        <v>0</v>
      </c>
      <c r="BL152" s="17" t="s">
        <v>147</v>
      </c>
      <c r="BM152" s="229" t="s">
        <v>178</v>
      </c>
    </row>
    <row r="153" s="13" customFormat="1">
      <c r="A153" s="13"/>
      <c r="B153" s="231"/>
      <c r="C153" s="232"/>
      <c r="D153" s="233" t="s">
        <v>149</v>
      </c>
      <c r="E153" s="234" t="s">
        <v>1</v>
      </c>
      <c r="F153" s="235" t="s">
        <v>179</v>
      </c>
      <c r="G153" s="232"/>
      <c r="H153" s="236">
        <v>18.859999999999999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149</v>
      </c>
      <c r="AU153" s="242" t="s">
        <v>86</v>
      </c>
      <c r="AV153" s="13" t="s">
        <v>86</v>
      </c>
      <c r="AW153" s="13" t="s">
        <v>32</v>
      </c>
      <c r="AX153" s="13" t="s">
        <v>76</v>
      </c>
      <c r="AY153" s="242" t="s">
        <v>140</v>
      </c>
    </row>
    <row r="154" s="14" customFormat="1">
      <c r="A154" s="14"/>
      <c r="B154" s="243"/>
      <c r="C154" s="244"/>
      <c r="D154" s="233" t="s">
        <v>149</v>
      </c>
      <c r="E154" s="245" t="s">
        <v>1</v>
      </c>
      <c r="F154" s="246" t="s">
        <v>151</v>
      </c>
      <c r="G154" s="244"/>
      <c r="H154" s="247">
        <v>18.859999999999999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149</v>
      </c>
      <c r="AU154" s="253" t="s">
        <v>86</v>
      </c>
      <c r="AV154" s="14" t="s">
        <v>147</v>
      </c>
      <c r="AW154" s="14" t="s">
        <v>32</v>
      </c>
      <c r="AX154" s="14" t="s">
        <v>84</v>
      </c>
      <c r="AY154" s="253" t="s">
        <v>140</v>
      </c>
    </row>
    <row r="155" s="2" customFormat="1" ht="62.7" customHeight="1">
      <c r="A155" s="38"/>
      <c r="B155" s="39"/>
      <c r="C155" s="218" t="s">
        <v>180</v>
      </c>
      <c r="D155" s="218" t="s">
        <v>142</v>
      </c>
      <c r="E155" s="219" t="s">
        <v>181</v>
      </c>
      <c r="F155" s="220" t="s">
        <v>182</v>
      </c>
      <c r="G155" s="221" t="s">
        <v>169</v>
      </c>
      <c r="H155" s="222">
        <v>31.253</v>
      </c>
      <c r="I155" s="223"/>
      <c r="J155" s="224">
        <f>ROUND(I155*H155,2)</f>
        <v>0</v>
      </c>
      <c r="K155" s="220" t="s">
        <v>146</v>
      </c>
      <c r="L155" s="44"/>
      <c r="M155" s="225" t="s">
        <v>1</v>
      </c>
      <c r="N155" s="226" t="s">
        <v>41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147</v>
      </c>
      <c r="AT155" s="229" t="s">
        <v>142</v>
      </c>
      <c r="AU155" s="229" t="s">
        <v>86</v>
      </c>
      <c r="AY155" s="17" t="s">
        <v>140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147</v>
      </c>
      <c r="BM155" s="229" t="s">
        <v>183</v>
      </c>
    </row>
    <row r="156" s="15" customFormat="1">
      <c r="A156" s="15"/>
      <c r="B156" s="254"/>
      <c r="C156" s="255"/>
      <c r="D156" s="233" t="s">
        <v>149</v>
      </c>
      <c r="E156" s="256" t="s">
        <v>1</v>
      </c>
      <c r="F156" s="257" t="s">
        <v>184</v>
      </c>
      <c r="G156" s="255"/>
      <c r="H156" s="256" t="s">
        <v>1</v>
      </c>
      <c r="I156" s="258"/>
      <c r="J156" s="255"/>
      <c r="K156" s="255"/>
      <c r="L156" s="259"/>
      <c r="M156" s="260"/>
      <c r="N156" s="261"/>
      <c r="O156" s="261"/>
      <c r="P156" s="261"/>
      <c r="Q156" s="261"/>
      <c r="R156" s="261"/>
      <c r="S156" s="261"/>
      <c r="T156" s="262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3" t="s">
        <v>149</v>
      </c>
      <c r="AU156" s="263" t="s">
        <v>86</v>
      </c>
      <c r="AV156" s="15" t="s">
        <v>84</v>
      </c>
      <c r="AW156" s="15" t="s">
        <v>32</v>
      </c>
      <c r="AX156" s="15" t="s">
        <v>76</v>
      </c>
      <c r="AY156" s="263" t="s">
        <v>140</v>
      </c>
    </row>
    <row r="157" s="13" customFormat="1">
      <c r="A157" s="13"/>
      <c r="B157" s="231"/>
      <c r="C157" s="232"/>
      <c r="D157" s="233" t="s">
        <v>149</v>
      </c>
      <c r="E157" s="234" t="s">
        <v>1</v>
      </c>
      <c r="F157" s="235" t="s">
        <v>185</v>
      </c>
      <c r="G157" s="232"/>
      <c r="H157" s="236">
        <v>107.072</v>
      </c>
      <c r="I157" s="237"/>
      <c r="J157" s="232"/>
      <c r="K157" s="232"/>
      <c r="L157" s="238"/>
      <c r="M157" s="239"/>
      <c r="N157" s="240"/>
      <c r="O157" s="240"/>
      <c r="P157" s="240"/>
      <c r="Q157" s="240"/>
      <c r="R157" s="240"/>
      <c r="S157" s="240"/>
      <c r="T157" s="24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2" t="s">
        <v>149</v>
      </c>
      <c r="AU157" s="242" t="s">
        <v>86</v>
      </c>
      <c r="AV157" s="13" t="s">
        <v>86</v>
      </c>
      <c r="AW157" s="13" t="s">
        <v>32</v>
      </c>
      <c r="AX157" s="13" t="s">
        <v>76</v>
      </c>
      <c r="AY157" s="242" t="s">
        <v>140</v>
      </c>
    </row>
    <row r="158" s="15" customFormat="1">
      <c r="A158" s="15"/>
      <c r="B158" s="254"/>
      <c r="C158" s="255"/>
      <c r="D158" s="233" t="s">
        <v>149</v>
      </c>
      <c r="E158" s="256" t="s">
        <v>1</v>
      </c>
      <c r="F158" s="257" t="s">
        <v>186</v>
      </c>
      <c r="G158" s="255"/>
      <c r="H158" s="256" t="s">
        <v>1</v>
      </c>
      <c r="I158" s="258"/>
      <c r="J158" s="255"/>
      <c r="K158" s="255"/>
      <c r="L158" s="259"/>
      <c r="M158" s="260"/>
      <c r="N158" s="261"/>
      <c r="O158" s="261"/>
      <c r="P158" s="261"/>
      <c r="Q158" s="261"/>
      <c r="R158" s="261"/>
      <c r="S158" s="261"/>
      <c r="T158" s="262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3" t="s">
        <v>149</v>
      </c>
      <c r="AU158" s="263" t="s">
        <v>86</v>
      </c>
      <c r="AV158" s="15" t="s">
        <v>84</v>
      </c>
      <c r="AW158" s="15" t="s">
        <v>32</v>
      </c>
      <c r="AX158" s="15" t="s">
        <v>76</v>
      </c>
      <c r="AY158" s="263" t="s">
        <v>140</v>
      </c>
    </row>
    <row r="159" s="13" customFormat="1">
      <c r="A159" s="13"/>
      <c r="B159" s="231"/>
      <c r="C159" s="232"/>
      <c r="D159" s="233" t="s">
        <v>149</v>
      </c>
      <c r="E159" s="234" t="s">
        <v>1</v>
      </c>
      <c r="F159" s="235" t="s">
        <v>187</v>
      </c>
      <c r="G159" s="232"/>
      <c r="H159" s="236">
        <v>-75.819000000000003</v>
      </c>
      <c r="I159" s="237"/>
      <c r="J159" s="232"/>
      <c r="K159" s="232"/>
      <c r="L159" s="238"/>
      <c r="M159" s="239"/>
      <c r="N159" s="240"/>
      <c r="O159" s="240"/>
      <c r="P159" s="240"/>
      <c r="Q159" s="240"/>
      <c r="R159" s="240"/>
      <c r="S159" s="240"/>
      <c r="T159" s="24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2" t="s">
        <v>149</v>
      </c>
      <c r="AU159" s="242" t="s">
        <v>86</v>
      </c>
      <c r="AV159" s="13" t="s">
        <v>86</v>
      </c>
      <c r="AW159" s="13" t="s">
        <v>32</v>
      </c>
      <c r="AX159" s="13" t="s">
        <v>76</v>
      </c>
      <c r="AY159" s="242" t="s">
        <v>140</v>
      </c>
    </row>
    <row r="160" s="14" customFormat="1">
      <c r="A160" s="14"/>
      <c r="B160" s="243"/>
      <c r="C160" s="244"/>
      <c r="D160" s="233" t="s">
        <v>149</v>
      </c>
      <c r="E160" s="245" t="s">
        <v>1</v>
      </c>
      <c r="F160" s="246" t="s">
        <v>151</v>
      </c>
      <c r="G160" s="244"/>
      <c r="H160" s="247">
        <v>31.253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3" t="s">
        <v>149</v>
      </c>
      <c r="AU160" s="253" t="s">
        <v>86</v>
      </c>
      <c r="AV160" s="14" t="s">
        <v>147</v>
      </c>
      <c r="AW160" s="14" t="s">
        <v>32</v>
      </c>
      <c r="AX160" s="14" t="s">
        <v>84</v>
      </c>
      <c r="AY160" s="253" t="s">
        <v>140</v>
      </c>
    </row>
    <row r="161" s="2" customFormat="1" ht="66.75" customHeight="1">
      <c r="A161" s="38"/>
      <c r="B161" s="39"/>
      <c r="C161" s="218" t="s">
        <v>188</v>
      </c>
      <c r="D161" s="218" t="s">
        <v>142</v>
      </c>
      <c r="E161" s="219" t="s">
        <v>189</v>
      </c>
      <c r="F161" s="220" t="s">
        <v>190</v>
      </c>
      <c r="G161" s="221" t="s">
        <v>169</v>
      </c>
      <c r="H161" s="222">
        <v>156.26499999999999</v>
      </c>
      <c r="I161" s="223"/>
      <c r="J161" s="224">
        <f>ROUND(I161*H161,2)</f>
        <v>0</v>
      </c>
      <c r="K161" s="220" t="s">
        <v>146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147</v>
      </c>
      <c r="AT161" s="229" t="s">
        <v>142</v>
      </c>
      <c r="AU161" s="229" t="s">
        <v>86</v>
      </c>
      <c r="AY161" s="17" t="s">
        <v>140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147</v>
      </c>
      <c r="BM161" s="229" t="s">
        <v>191</v>
      </c>
    </row>
    <row r="162" s="13" customFormat="1">
      <c r="A162" s="13"/>
      <c r="B162" s="231"/>
      <c r="C162" s="232"/>
      <c r="D162" s="233" t="s">
        <v>149</v>
      </c>
      <c r="E162" s="232"/>
      <c r="F162" s="235" t="s">
        <v>192</v>
      </c>
      <c r="G162" s="232"/>
      <c r="H162" s="236">
        <v>156.26499999999999</v>
      </c>
      <c r="I162" s="237"/>
      <c r="J162" s="232"/>
      <c r="K162" s="232"/>
      <c r="L162" s="238"/>
      <c r="M162" s="239"/>
      <c r="N162" s="240"/>
      <c r="O162" s="240"/>
      <c r="P162" s="240"/>
      <c r="Q162" s="240"/>
      <c r="R162" s="240"/>
      <c r="S162" s="240"/>
      <c r="T162" s="24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2" t="s">
        <v>149</v>
      </c>
      <c r="AU162" s="242" t="s">
        <v>86</v>
      </c>
      <c r="AV162" s="13" t="s">
        <v>86</v>
      </c>
      <c r="AW162" s="13" t="s">
        <v>4</v>
      </c>
      <c r="AX162" s="13" t="s">
        <v>84</v>
      </c>
      <c r="AY162" s="242" t="s">
        <v>140</v>
      </c>
    </row>
    <row r="163" s="2" customFormat="1" ht="44.25" customHeight="1">
      <c r="A163" s="38"/>
      <c r="B163" s="39"/>
      <c r="C163" s="218" t="s">
        <v>193</v>
      </c>
      <c r="D163" s="218" t="s">
        <v>142</v>
      </c>
      <c r="E163" s="219" t="s">
        <v>194</v>
      </c>
      <c r="F163" s="220" t="s">
        <v>195</v>
      </c>
      <c r="G163" s="221" t="s">
        <v>196</v>
      </c>
      <c r="H163" s="222">
        <v>56.255000000000003</v>
      </c>
      <c r="I163" s="223"/>
      <c r="J163" s="224">
        <f>ROUND(I163*H163,2)</f>
        <v>0</v>
      </c>
      <c r="K163" s="220" t="s">
        <v>146</v>
      </c>
      <c r="L163" s="44"/>
      <c r="M163" s="225" t="s">
        <v>1</v>
      </c>
      <c r="N163" s="226" t="s">
        <v>41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147</v>
      </c>
      <c r="AT163" s="229" t="s">
        <v>142</v>
      </c>
      <c r="AU163" s="229" t="s">
        <v>86</v>
      </c>
      <c r="AY163" s="17" t="s">
        <v>140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84</v>
      </c>
      <c r="BK163" s="230">
        <f>ROUND(I163*H163,2)</f>
        <v>0</v>
      </c>
      <c r="BL163" s="17" t="s">
        <v>147</v>
      </c>
      <c r="BM163" s="229" t="s">
        <v>197</v>
      </c>
    </row>
    <row r="164" s="13" customFormat="1">
      <c r="A164" s="13"/>
      <c r="B164" s="231"/>
      <c r="C164" s="232"/>
      <c r="D164" s="233" t="s">
        <v>149</v>
      </c>
      <c r="E164" s="232"/>
      <c r="F164" s="235" t="s">
        <v>198</v>
      </c>
      <c r="G164" s="232"/>
      <c r="H164" s="236">
        <v>56.255000000000003</v>
      </c>
      <c r="I164" s="237"/>
      <c r="J164" s="232"/>
      <c r="K164" s="232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149</v>
      </c>
      <c r="AU164" s="242" t="s">
        <v>86</v>
      </c>
      <c r="AV164" s="13" t="s">
        <v>86</v>
      </c>
      <c r="AW164" s="13" t="s">
        <v>4</v>
      </c>
      <c r="AX164" s="13" t="s">
        <v>84</v>
      </c>
      <c r="AY164" s="242" t="s">
        <v>140</v>
      </c>
    </row>
    <row r="165" s="2" customFormat="1" ht="37.8" customHeight="1">
      <c r="A165" s="38"/>
      <c r="B165" s="39"/>
      <c r="C165" s="218" t="s">
        <v>199</v>
      </c>
      <c r="D165" s="218" t="s">
        <v>142</v>
      </c>
      <c r="E165" s="219" t="s">
        <v>200</v>
      </c>
      <c r="F165" s="220" t="s">
        <v>201</v>
      </c>
      <c r="G165" s="221" t="s">
        <v>169</v>
      </c>
      <c r="H165" s="222">
        <v>31.253</v>
      </c>
      <c r="I165" s="223"/>
      <c r="J165" s="224">
        <f>ROUND(I165*H165,2)</f>
        <v>0</v>
      </c>
      <c r="K165" s="220" t="s">
        <v>146</v>
      </c>
      <c r="L165" s="44"/>
      <c r="M165" s="225" t="s">
        <v>1</v>
      </c>
      <c r="N165" s="226" t="s">
        <v>41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147</v>
      </c>
      <c r="AT165" s="229" t="s">
        <v>142</v>
      </c>
      <c r="AU165" s="229" t="s">
        <v>86</v>
      </c>
      <c r="AY165" s="17" t="s">
        <v>140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84</v>
      </c>
      <c r="BK165" s="230">
        <f>ROUND(I165*H165,2)</f>
        <v>0</v>
      </c>
      <c r="BL165" s="17" t="s">
        <v>147</v>
      </c>
      <c r="BM165" s="229" t="s">
        <v>202</v>
      </c>
    </row>
    <row r="166" s="2" customFormat="1" ht="44.25" customHeight="1">
      <c r="A166" s="38"/>
      <c r="B166" s="39"/>
      <c r="C166" s="218" t="s">
        <v>203</v>
      </c>
      <c r="D166" s="218" t="s">
        <v>142</v>
      </c>
      <c r="E166" s="219" t="s">
        <v>204</v>
      </c>
      <c r="F166" s="220" t="s">
        <v>205</v>
      </c>
      <c r="G166" s="221" t="s">
        <v>169</v>
      </c>
      <c r="H166" s="222">
        <v>75.819000000000003</v>
      </c>
      <c r="I166" s="223"/>
      <c r="J166" s="224">
        <f>ROUND(I166*H166,2)</f>
        <v>0</v>
      </c>
      <c r="K166" s="220" t="s">
        <v>146</v>
      </c>
      <c r="L166" s="44"/>
      <c r="M166" s="225" t="s">
        <v>1</v>
      </c>
      <c r="N166" s="226" t="s">
        <v>41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147</v>
      </c>
      <c r="AT166" s="229" t="s">
        <v>142</v>
      </c>
      <c r="AU166" s="229" t="s">
        <v>86</v>
      </c>
      <c r="AY166" s="17" t="s">
        <v>140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84</v>
      </c>
      <c r="BK166" s="230">
        <f>ROUND(I166*H166,2)</f>
        <v>0</v>
      </c>
      <c r="BL166" s="17" t="s">
        <v>147</v>
      </c>
      <c r="BM166" s="229" t="s">
        <v>206</v>
      </c>
    </row>
    <row r="167" s="15" customFormat="1">
      <c r="A167" s="15"/>
      <c r="B167" s="254"/>
      <c r="C167" s="255"/>
      <c r="D167" s="233" t="s">
        <v>149</v>
      </c>
      <c r="E167" s="256" t="s">
        <v>1</v>
      </c>
      <c r="F167" s="257" t="s">
        <v>207</v>
      </c>
      <c r="G167" s="255"/>
      <c r="H167" s="256" t="s">
        <v>1</v>
      </c>
      <c r="I167" s="258"/>
      <c r="J167" s="255"/>
      <c r="K167" s="255"/>
      <c r="L167" s="259"/>
      <c r="M167" s="260"/>
      <c r="N167" s="261"/>
      <c r="O167" s="261"/>
      <c r="P167" s="261"/>
      <c r="Q167" s="261"/>
      <c r="R167" s="261"/>
      <c r="S167" s="261"/>
      <c r="T167" s="262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3" t="s">
        <v>149</v>
      </c>
      <c r="AU167" s="263" t="s">
        <v>86</v>
      </c>
      <c r="AV167" s="15" t="s">
        <v>84</v>
      </c>
      <c r="AW167" s="15" t="s">
        <v>32</v>
      </c>
      <c r="AX167" s="15" t="s">
        <v>76</v>
      </c>
      <c r="AY167" s="263" t="s">
        <v>140</v>
      </c>
    </row>
    <row r="168" s="13" customFormat="1">
      <c r="A168" s="13"/>
      <c r="B168" s="231"/>
      <c r="C168" s="232"/>
      <c r="D168" s="233" t="s">
        <v>149</v>
      </c>
      <c r="E168" s="234" t="s">
        <v>1</v>
      </c>
      <c r="F168" s="235" t="s">
        <v>208</v>
      </c>
      <c r="G168" s="232"/>
      <c r="H168" s="236">
        <v>47.520000000000003</v>
      </c>
      <c r="I168" s="237"/>
      <c r="J168" s="232"/>
      <c r="K168" s="232"/>
      <c r="L168" s="238"/>
      <c r="M168" s="239"/>
      <c r="N168" s="240"/>
      <c r="O168" s="240"/>
      <c r="P168" s="240"/>
      <c r="Q168" s="240"/>
      <c r="R168" s="240"/>
      <c r="S168" s="240"/>
      <c r="T168" s="241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2" t="s">
        <v>149</v>
      </c>
      <c r="AU168" s="242" t="s">
        <v>86</v>
      </c>
      <c r="AV168" s="13" t="s">
        <v>86</v>
      </c>
      <c r="AW168" s="13" t="s">
        <v>32</v>
      </c>
      <c r="AX168" s="13" t="s">
        <v>76</v>
      </c>
      <c r="AY168" s="242" t="s">
        <v>140</v>
      </c>
    </row>
    <row r="169" s="15" customFormat="1">
      <c r="A169" s="15"/>
      <c r="B169" s="254"/>
      <c r="C169" s="255"/>
      <c r="D169" s="233" t="s">
        <v>149</v>
      </c>
      <c r="E169" s="256" t="s">
        <v>1</v>
      </c>
      <c r="F169" s="257" t="s">
        <v>209</v>
      </c>
      <c r="G169" s="255"/>
      <c r="H169" s="256" t="s">
        <v>1</v>
      </c>
      <c r="I169" s="258"/>
      <c r="J169" s="255"/>
      <c r="K169" s="255"/>
      <c r="L169" s="259"/>
      <c r="M169" s="260"/>
      <c r="N169" s="261"/>
      <c r="O169" s="261"/>
      <c r="P169" s="261"/>
      <c r="Q169" s="261"/>
      <c r="R169" s="261"/>
      <c r="S169" s="261"/>
      <c r="T169" s="262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3" t="s">
        <v>149</v>
      </c>
      <c r="AU169" s="263" t="s">
        <v>86</v>
      </c>
      <c r="AV169" s="15" t="s">
        <v>84</v>
      </c>
      <c r="AW169" s="15" t="s">
        <v>32</v>
      </c>
      <c r="AX169" s="15" t="s">
        <v>76</v>
      </c>
      <c r="AY169" s="263" t="s">
        <v>140</v>
      </c>
    </row>
    <row r="170" s="15" customFormat="1">
      <c r="A170" s="15"/>
      <c r="B170" s="254"/>
      <c r="C170" s="255"/>
      <c r="D170" s="233" t="s">
        <v>149</v>
      </c>
      <c r="E170" s="256" t="s">
        <v>1</v>
      </c>
      <c r="F170" s="257" t="s">
        <v>173</v>
      </c>
      <c r="G170" s="255"/>
      <c r="H170" s="256" t="s">
        <v>1</v>
      </c>
      <c r="I170" s="258"/>
      <c r="J170" s="255"/>
      <c r="K170" s="255"/>
      <c r="L170" s="259"/>
      <c r="M170" s="260"/>
      <c r="N170" s="261"/>
      <c r="O170" s="261"/>
      <c r="P170" s="261"/>
      <c r="Q170" s="261"/>
      <c r="R170" s="261"/>
      <c r="S170" s="261"/>
      <c r="T170" s="262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3" t="s">
        <v>149</v>
      </c>
      <c r="AU170" s="263" t="s">
        <v>86</v>
      </c>
      <c r="AV170" s="15" t="s">
        <v>84</v>
      </c>
      <c r="AW170" s="15" t="s">
        <v>32</v>
      </c>
      <c r="AX170" s="15" t="s">
        <v>76</v>
      </c>
      <c r="AY170" s="263" t="s">
        <v>140</v>
      </c>
    </row>
    <row r="171" s="13" customFormat="1">
      <c r="A171" s="13"/>
      <c r="B171" s="231"/>
      <c r="C171" s="232"/>
      <c r="D171" s="233" t="s">
        <v>149</v>
      </c>
      <c r="E171" s="234" t="s">
        <v>1</v>
      </c>
      <c r="F171" s="235" t="s">
        <v>210</v>
      </c>
      <c r="G171" s="232"/>
      <c r="H171" s="236">
        <v>32.768999999999998</v>
      </c>
      <c r="I171" s="237"/>
      <c r="J171" s="232"/>
      <c r="K171" s="232"/>
      <c r="L171" s="238"/>
      <c r="M171" s="239"/>
      <c r="N171" s="240"/>
      <c r="O171" s="240"/>
      <c r="P171" s="240"/>
      <c r="Q171" s="240"/>
      <c r="R171" s="240"/>
      <c r="S171" s="240"/>
      <c r="T171" s="24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2" t="s">
        <v>149</v>
      </c>
      <c r="AU171" s="242" t="s">
        <v>86</v>
      </c>
      <c r="AV171" s="13" t="s">
        <v>86</v>
      </c>
      <c r="AW171" s="13" t="s">
        <v>32</v>
      </c>
      <c r="AX171" s="13" t="s">
        <v>76</v>
      </c>
      <c r="AY171" s="242" t="s">
        <v>140</v>
      </c>
    </row>
    <row r="172" s="13" customFormat="1">
      <c r="A172" s="13"/>
      <c r="B172" s="231"/>
      <c r="C172" s="232"/>
      <c r="D172" s="233" t="s">
        <v>149</v>
      </c>
      <c r="E172" s="234" t="s">
        <v>1</v>
      </c>
      <c r="F172" s="235" t="s">
        <v>211</v>
      </c>
      <c r="G172" s="232"/>
      <c r="H172" s="236">
        <v>-4.4699999999999998</v>
      </c>
      <c r="I172" s="237"/>
      <c r="J172" s="232"/>
      <c r="K172" s="232"/>
      <c r="L172" s="238"/>
      <c r="M172" s="239"/>
      <c r="N172" s="240"/>
      <c r="O172" s="240"/>
      <c r="P172" s="240"/>
      <c r="Q172" s="240"/>
      <c r="R172" s="240"/>
      <c r="S172" s="240"/>
      <c r="T172" s="24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2" t="s">
        <v>149</v>
      </c>
      <c r="AU172" s="242" t="s">
        <v>86</v>
      </c>
      <c r="AV172" s="13" t="s">
        <v>86</v>
      </c>
      <c r="AW172" s="13" t="s">
        <v>32</v>
      </c>
      <c r="AX172" s="13" t="s">
        <v>76</v>
      </c>
      <c r="AY172" s="242" t="s">
        <v>140</v>
      </c>
    </row>
    <row r="173" s="14" customFormat="1">
      <c r="A173" s="14"/>
      <c r="B173" s="243"/>
      <c r="C173" s="244"/>
      <c r="D173" s="233" t="s">
        <v>149</v>
      </c>
      <c r="E173" s="245" t="s">
        <v>1</v>
      </c>
      <c r="F173" s="246" t="s">
        <v>151</v>
      </c>
      <c r="G173" s="244"/>
      <c r="H173" s="247">
        <v>75.819000000000003</v>
      </c>
      <c r="I173" s="248"/>
      <c r="J173" s="244"/>
      <c r="K173" s="244"/>
      <c r="L173" s="249"/>
      <c r="M173" s="250"/>
      <c r="N173" s="251"/>
      <c r="O173" s="251"/>
      <c r="P173" s="251"/>
      <c r="Q173" s="251"/>
      <c r="R173" s="251"/>
      <c r="S173" s="251"/>
      <c r="T173" s="252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3" t="s">
        <v>149</v>
      </c>
      <c r="AU173" s="253" t="s">
        <v>86</v>
      </c>
      <c r="AV173" s="14" t="s">
        <v>147</v>
      </c>
      <c r="AW173" s="14" t="s">
        <v>32</v>
      </c>
      <c r="AX173" s="14" t="s">
        <v>84</v>
      </c>
      <c r="AY173" s="253" t="s">
        <v>140</v>
      </c>
    </row>
    <row r="174" s="12" customFormat="1" ht="22.8" customHeight="1">
      <c r="A174" s="12"/>
      <c r="B174" s="202"/>
      <c r="C174" s="203"/>
      <c r="D174" s="204" t="s">
        <v>75</v>
      </c>
      <c r="E174" s="216" t="s">
        <v>86</v>
      </c>
      <c r="F174" s="216" t="s">
        <v>212</v>
      </c>
      <c r="G174" s="203"/>
      <c r="H174" s="203"/>
      <c r="I174" s="206"/>
      <c r="J174" s="217">
        <f>BK174</f>
        <v>0</v>
      </c>
      <c r="K174" s="203"/>
      <c r="L174" s="208"/>
      <c r="M174" s="209"/>
      <c r="N174" s="210"/>
      <c r="O174" s="210"/>
      <c r="P174" s="211">
        <f>SUM(P175:P201)</f>
        <v>0</v>
      </c>
      <c r="Q174" s="210"/>
      <c r="R174" s="211">
        <f>SUM(R175:R201)</f>
        <v>229.52791985000002</v>
      </c>
      <c r="S174" s="210"/>
      <c r="T174" s="212">
        <f>SUM(T175:T201)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3" t="s">
        <v>84</v>
      </c>
      <c r="AT174" s="214" t="s">
        <v>75</v>
      </c>
      <c r="AU174" s="214" t="s">
        <v>84</v>
      </c>
      <c r="AY174" s="213" t="s">
        <v>140</v>
      </c>
      <c r="BK174" s="215">
        <f>SUM(BK175:BK201)</f>
        <v>0</v>
      </c>
    </row>
    <row r="175" s="2" customFormat="1" ht="24.15" customHeight="1">
      <c r="A175" s="38"/>
      <c r="B175" s="39"/>
      <c r="C175" s="218" t="s">
        <v>213</v>
      </c>
      <c r="D175" s="218" t="s">
        <v>142</v>
      </c>
      <c r="E175" s="219" t="s">
        <v>214</v>
      </c>
      <c r="F175" s="220" t="s">
        <v>215</v>
      </c>
      <c r="G175" s="221" t="s">
        <v>169</v>
      </c>
      <c r="H175" s="222">
        <v>19.52</v>
      </c>
      <c r="I175" s="223"/>
      <c r="J175" s="224">
        <f>ROUND(I175*H175,2)</f>
        <v>0</v>
      </c>
      <c r="K175" s="220" t="s">
        <v>146</v>
      </c>
      <c r="L175" s="44"/>
      <c r="M175" s="225" t="s">
        <v>1</v>
      </c>
      <c r="N175" s="226" t="s">
        <v>41</v>
      </c>
      <c r="O175" s="91"/>
      <c r="P175" s="227">
        <f>O175*H175</f>
        <v>0</v>
      </c>
      <c r="Q175" s="227">
        <v>2.5018699999999998</v>
      </c>
      <c r="R175" s="227">
        <f>Q175*H175</f>
        <v>48.836502399999993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147</v>
      </c>
      <c r="AT175" s="229" t="s">
        <v>142</v>
      </c>
      <c r="AU175" s="229" t="s">
        <v>86</v>
      </c>
      <c r="AY175" s="17" t="s">
        <v>140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84</v>
      </c>
      <c r="BK175" s="230">
        <f>ROUND(I175*H175,2)</f>
        <v>0</v>
      </c>
      <c r="BL175" s="17" t="s">
        <v>147</v>
      </c>
      <c r="BM175" s="229" t="s">
        <v>216</v>
      </c>
    </row>
    <row r="176" s="13" customFormat="1">
      <c r="A176" s="13"/>
      <c r="B176" s="231"/>
      <c r="C176" s="232"/>
      <c r="D176" s="233" t="s">
        <v>149</v>
      </c>
      <c r="E176" s="234" t="s">
        <v>1</v>
      </c>
      <c r="F176" s="235" t="s">
        <v>217</v>
      </c>
      <c r="G176" s="232"/>
      <c r="H176" s="236">
        <v>19.52</v>
      </c>
      <c r="I176" s="237"/>
      <c r="J176" s="232"/>
      <c r="K176" s="232"/>
      <c r="L176" s="238"/>
      <c r="M176" s="239"/>
      <c r="N176" s="240"/>
      <c r="O176" s="240"/>
      <c r="P176" s="240"/>
      <c r="Q176" s="240"/>
      <c r="R176" s="240"/>
      <c r="S176" s="240"/>
      <c r="T176" s="241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2" t="s">
        <v>149</v>
      </c>
      <c r="AU176" s="242" t="s">
        <v>86</v>
      </c>
      <c r="AV176" s="13" t="s">
        <v>86</v>
      </c>
      <c r="AW176" s="13" t="s">
        <v>32</v>
      </c>
      <c r="AX176" s="13" t="s">
        <v>76</v>
      </c>
      <c r="AY176" s="242" t="s">
        <v>140</v>
      </c>
    </row>
    <row r="177" s="14" customFormat="1">
      <c r="A177" s="14"/>
      <c r="B177" s="243"/>
      <c r="C177" s="244"/>
      <c r="D177" s="233" t="s">
        <v>149</v>
      </c>
      <c r="E177" s="245" t="s">
        <v>1</v>
      </c>
      <c r="F177" s="246" t="s">
        <v>151</v>
      </c>
      <c r="G177" s="244"/>
      <c r="H177" s="247">
        <v>19.52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3" t="s">
        <v>149</v>
      </c>
      <c r="AU177" s="253" t="s">
        <v>86</v>
      </c>
      <c r="AV177" s="14" t="s">
        <v>147</v>
      </c>
      <c r="AW177" s="14" t="s">
        <v>32</v>
      </c>
      <c r="AX177" s="14" t="s">
        <v>84</v>
      </c>
      <c r="AY177" s="253" t="s">
        <v>140</v>
      </c>
    </row>
    <row r="178" s="2" customFormat="1" ht="16.5" customHeight="1">
      <c r="A178" s="38"/>
      <c r="B178" s="39"/>
      <c r="C178" s="218" t="s">
        <v>218</v>
      </c>
      <c r="D178" s="218" t="s">
        <v>142</v>
      </c>
      <c r="E178" s="219" t="s">
        <v>219</v>
      </c>
      <c r="F178" s="220" t="s">
        <v>220</v>
      </c>
      <c r="G178" s="221" t="s">
        <v>145</v>
      </c>
      <c r="H178" s="222">
        <v>28.289999999999999</v>
      </c>
      <c r="I178" s="223"/>
      <c r="J178" s="224">
        <f>ROUND(I178*H178,2)</f>
        <v>0</v>
      </c>
      <c r="K178" s="220" t="s">
        <v>146</v>
      </c>
      <c r="L178" s="44"/>
      <c r="M178" s="225" t="s">
        <v>1</v>
      </c>
      <c r="N178" s="226" t="s">
        <v>41</v>
      </c>
      <c r="O178" s="91"/>
      <c r="P178" s="227">
        <f>O178*H178</f>
        <v>0</v>
      </c>
      <c r="Q178" s="227">
        <v>0.0026900000000000001</v>
      </c>
      <c r="R178" s="227">
        <f>Q178*H178</f>
        <v>0.076100100000000004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147</v>
      </c>
      <c r="AT178" s="229" t="s">
        <v>142</v>
      </c>
      <c r="AU178" s="229" t="s">
        <v>86</v>
      </c>
      <c r="AY178" s="17" t="s">
        <v>140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147</v>
      </c>
      <c r="BM178" s="229" t="s">
        <v>221</v>
      </c>
    </row>
    <row r="179" s="13" customFormat="1">
      <c r="A179" s="13"/>
      <c r="B179" s="231"/>
      <c r="C179" s="232"/>
      <c r="D179" s="233" t="s">
        <v>149</v>
      </c>
      <c r="E179" s="234" t="s">
        <v>1</v>
      </c>
      <c r="F179" s="235" t="s">
        <v>222</v>
      </c>
      <c r="G179" s="232"/>
      <c r="H179" s="236">
        <v>28.289999999999999</v>
      </c>
      <c r="I179" s="237"/>
      <c r="J179" s="232"/>
      <c r="K179" s="232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149</v>
      </c>
      <c r="AU179" s="242" t="s">
        <v>86</v>
      </c>
      <c r="AV179" s="13" t="s">
        <v>86</v>
      </c>
      <c r="AW179" s="13" t="s">
        <v>32</v>
      </c>
      <c r="AX179" s="13" t="s">
        <v>76</v>
      </c>
      <c r="AY179" s="242" t="s">
        <v>140</v>
      </c>
    </row>
    <row r="180" s="14" customFormat="1">
      <c r="A180" s="14"/>
      <c r="B180" s="243"/>
      <c r="C180" s="244"/>
      <c r="D180" s="233" t="s">
        <v>149</v>
      </c>
      <c r="E180" s="245" t="s">
        <v>1</v>
      </c>
      <c r="F180" s="246" t="s">
        <v>151</v>
      </c>
      <c r="G180" s="244"/>
      <c r="H180" s="247">
        <v>28.289999999999999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3" t="s">
        <v>149</v>
      </c>
      <c r="AU180" s="253" t="s">
        <v>86</v>
      </c>
      <c r="AV180" s="14" t="s">
        <v>147</v>
      </c>
      <c r="AW180" s="14" t="s">
        <v>32</v>
      </c>
      <c r="AX180" s="14" t="s">
        <v>84</v>
      </c>
      <c r="AY180" s="253" t="s">
        <v>140</v>
      </c>
    </row>
    <row r="181" s="2" customFormat="1" ht="16.5" customHeight="1">
      <c r="A181" s="38"/>
      <c r="B181" s="39"/>
      <c r="C181" s="218" t="s">
        <v>223</v>
      </c>
      <c r="D181" s="218" t="s">
        <v>142</v>
      </c>
      <c r="E181" s="219" t="s">
        <v>224</v>
      </c>
      <c r="F181" s="220" t="s">
        <v>225</v>
      </c>
      <c r="G181" s="221" t="s">
        <v>145</v>
      </c>
      <c r="H181" s="222">
        <v>28.289999999999999</v>
      </c>
      <c r="I181" s="223"/>
      <c r="J181" s="224">
        <f>ROUND(I181*H181,2)</f>
        <v>0</v>
      </c>
      <c r="K181" s="220" t="s">
        <v>146</v>
      </c>
      <c r="L181" s="44"/>
      <c r="M181" s="225" t="s">
        <v>1</v>
      </c>
      <c r="N181" s="226" t="s">
        <v>41</v>
      </c>
      <c r="O181" s="91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147</v>
      </c>
      <c r="AT181" s="229" t="s">
        <v>142</v>
      </c>
      <c r="AU181" s="229" t="s">
        <v>86</v>
      </c>
      <c r="AY181" s="17" t="s">
        <v>140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84</v>
      </c>
      <c r="BK181" s="230">
        <f>ROUND(I181*H181,2)</f>
        <v>0</v>
      </c>
      <c r="BL181" s="17" t="s">
        <v>147</v>
      </c>
      <c r="BM181" s="229" t="s">
        <v>226</v>
      </c>
    </row>
    <row r="182" s="2" customFormat="1" ht="24.15" customHeight="1">
      <c r="A182" s="38"/>
      <c r="B182" s="39"/>
      <c r="C182" s="218" t="s">
        <v>8</v>
      </c>
      <c r="D182" s="218" t="s">
        <v>142</v>
      </c>
      <c r="E182" s="219" t="s">
        <v>227</v>
      </c>
      <c r="F182" s="220" t="s">
        <v>228</v>
      </c>
      <c r="G182" s="221" t="s">
        <v>169</v>
      </c>
      <c r="H182" s="222">
        <v>64.805000000000007</v>
      </c>
      <c r="I182" s="223"/>
      <c r="J182" s="224">
        <f>ROUND(I182*H182,2)</f>
        <v>0</v>
      </c>
      <c r="K182" s="220" t="s">
        <v>146</v>
      </c>
      <c r="L182" s="44"/>
      <c r="M182" s="225" t="s">
        <v>1</v>
      </c>
      <c r="N182" s="226" t="s">
        <v>41</v>
      </c>
      <c r="O182" s="91"/>
      <c r="P182" s="227">
        <f>O182*H182</f>
        <v>0</v>
      </c>
      <c r="Q182" s="227">
        <v>2.5018699999999998</v>
      </c>
      <c r="R182" s="227">
        <f>Q182*H182</f>
        <v>162.13368535000001</v>
      </c>
      <c r="S182" s="227">
        <v>0</v>
      </c>
      <c r="T182" s="22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9" t="s">
        <v>147</v>
      </c>
      <c r="AT182" s="229" t="s">
        <v>142</v>
      </c>
      <c r="AU182" s="229" t="s">
        <v>86</v>
      </c>
      <c r="AY182" s="17" t="s">
        <v>140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7" t="s">
        <v>84</v>
      </c>
      <c r="BK182" s="230">
        <f>ROUND(I182*H182,2)</f>
        <v>0</v>
      </c>
      <c r="BL182" s="17" t="s">
        <v>147</v>
      </c>
      <c r="BM182" s="229" t="s">
        <v>229</v>
      </c>
    </row>
    <row r="183" s="15" customFormat="1">
      <c r="A183" s="15"/>
      <c r="B183" s="254"/>
      <c r="C183" s="255"/>
      <c r="D183" s="233" t="s">
        <v>149</v>
      </c>
      <c r="E183" s="256" t="s">
        <v>1</v>
      </c>
      <c r="F183" s="257" t="s">
        <v>171</v>
      </c>
      <c r="G183" s="255"/>
      <c r="H183" s="256" t="s">
        <v>1</v>
      </c>
      <c r="I183" s="258"/>
      <c r="J183" s="255"/>
      <c r="K183" s="255"/>
      <c r="L183" s="259"/>
      <c r="M183" s="260"/>
      <c r="N183" s="261"/>
      <c r="O183" s="261"/>
      <c r="P183" s="261"/>
      <c r="Q183" s="261"/>
      <c r="R183" s="261"/>
      <c r="S183" s="261"/>
      <c r="T183" s="262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3" t="s">
        <v>149</v>
      </c>
      <c r="AU183" s="263" t="s">
        <v>86</v>
      </c>
      <c r="AV183" s="15" t="s">
        <v>84</v>
      </c>
      <c r="AW183" s="15" t="s">
        <v>32</v>
      </c>
      <c r="AX183" s="15" t="s">
        <v>76</v>
      </c>
      <c r="AY183" s="263" t="s">
        <v>140</v>
      </c>
    </row>
    <row r="184" s="13" customFormat="1">
      <c r="A184" s="13"/>
      <c r="B184" s="231"/>
      <c r="C184" s="232"/>
      <c r="D184" s="233" t="s">
        <v>149</v>
      </c>
      <c r="E184" s="234" t="s">
        <v>1</v>
      </c>
      <c r="F184" s="235" t="s">
        <v>172</v>
      </c>
      <c r="G184" s="232"/>
      <c r="H184" s="236">
        <v>0.82799999999999996</v>
      </c>
      <c r="I184" s="237"/>
      <c r="J184" s="232"/>
      <c r="K184" s="232"/>
      <c r="L184" s="238"/>
      <c r="M184" s="239"/>
      <c r="N184" s="240"/>
      <c r="O184" s="240"/>
      <c r="P184" s="240"/>
      <c r="Q184" s="240"/>
      <c r="R184" s="240"/>
      <c r="S184" s="240"/>
      <c r="T184" s="241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2" t="s">
        <v>149</v>
      </c>
      <c r="AU184" s="242" t="s">
        <v>86</v>
      </c>
      <c r="AV184" s="13" t="s">
        <v>86</v>
      </c>
      <c r="AW184" s="13" t="s">
        <v>32</v>
      </c>
      <c r="AX184" s="13" t="s">
        <v>76</v>
      </c>
      <c r="AY184" s="242" t="s">
        <v>140</v>
      </c>
    </row>
    <row r="185" s="15" customFormat="1">
      <c r="A185" s="15"/>
      <c r="B185" s="254"/>
      <c r="C185" s="255"/>
      <c r="D185" s="233" t="s">
        <v>149</v>
      </c>
      <c r="E185" s="256" t="s">
        <v>1</v>
      </c>
      <c r="F185" s="257" t="s">
        <v>173</v>
      </c>
      <c r="G185" s="255"/>
      <c r="H185" s="256" t="s">
        <v>1</v>
      </c>
      <c r="I185" s="258"/>
      <c r="J185" s="255"/>
      <c r="K185" s="255"/>
      <c r="L185" s="259"/>
      <c r="M185" s="260"/>
      <c r="N185" s="261"/>
      <c r="O185" s="261"/>
      <c r="P185" s="261"/>
      <c r="Q185" s="261"/>
      <c r="R185" s="261"/>
      <c r="S185" s="261"/>
      <c r="T185" s="262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3" t="s">
        <v>149</v>
      </c>
      <c r="AU185" s="263" t="s">
        <v>86</v>
      </c>
      <c r="AV185" s="15" t="s">
        <v>84</v>
      </c>
      <c r="AW185" s="15" t="s">
        <v>32</v>
      </c>
      <c r="AX185" s="15" t="s">
        <v>76</v>
      </c>
      <c r="AY185" s="263" t="s">
        <v>140</v>
      </c>
    </row>
    <row r="186" s="13" customFormat="1">
      <c r="A186" s="13"/>
      <c r="B186" s="231"/>
      <c r="C186" s="232"/>
      <c r="D186" s="233" t="s">
        <v>149</v>
      </c>
      <c r="E186" s="234" t="s">
        <v>1</v>
      </c>
      <c r="F186" s="235" t="s">
        <v>230</v>
      </c>
      <c r="G186" s="232"/>
      <c r="H186" s="236">
        <v>7.4500000000000002</v>
      </c>
      <c r="I186" s="237"/>
      <c r="J186" s="232"/>
      <c r="K186" s="232"/>
      <c r="L186" s="238"/>
      <c r="M186" s="239"/>
      <c r="N186" s="240"/>
      <c r="O186" s="240"/>
      <c r="P186" s="240"/>
      <c r="Q186" s="240"/>
      <c r="R186" s="240"/>
      <c r="S186" s="240"/>
      <c r="T186" s="241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2" t="s">
        <v>149</v>
      </c>
      <c r="AU186" s="242" t="s">
        <v>86</v>
      </c>
      <c r="AV186" s="13" t="s">
        <v>86</v>
      </c>
      <c r="AW186" s="13" t="s">
        <v>32</v>
      </c>
      <c r="AX186" s="13" t="s">
        <v>76</v>
      </c>
      <c r="AY186" s="242" t="s">
        <v>140</v>
      </c>
    </row>
    <row r="187" s="13" customFormat="1">
      <c r="A187" s="13"/>
      <c r="B187" s="231"/>
      <c r="C187" s="232"/>
      <c r="D187" s="233" t="s">
        <v>149</v>
      </c>
      <c r="E187" s="234" t="s">
        <v>1</v>
      </c>
      <c r="F187" s="235" t="s">
        <v>231</v>
      </c>
      <c r="G187" s="232"/>
      <c r="H187" s="236">
        <v>56.527000000000001</v>
      </c>
      <c r="I187" s="237"/>
      <c r="J187" s="232"/>
      <c r="K187" s="232"/>
      <c r="L187" s="238"/>
      <c r="M187" s="239"/>
      <c r="N187" s="240"/>
      <c r="O187" s="240"/>
      <c r="P187" s="240"/>
      <c r="Q187" s="240"/>
      <c r="R187" s="240"/>
      <c r="S187" s="240"/>
      <c r="T187" s="241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2" t="s">
        <v>149</v>
      </c>
      <c r="AU187" s="242" t="s">
        <v>86</v>
      </c>
      <c r="AV187" s="13" t="s">
        <v>86</v>
      </c>
      <c r="AW187" s="13" t="s">
        <v>32</v>
      </c>
      <c r="AX187" s="13" t="s">
        <v>76</v>
      </c>
      <c r="AY187" s="242" t="s">
        <v>140</v>
      </c>
    </row>
    <row r="188" s="14" customFormat="1">
      <c r="A188" s="14"/>
      <c r="B188" s="243"/>
      <c r="C188" s="244"/>
      <c r="D188" s="233" t="s">
        <v>149</v>
      </c>
      <c r="E188" s="245" t="s">
        <v>1</v>
      </c>
      <c r="F188" s="246" t="s">
        <v>151</v>
      </c>
      <c r="G188" s="244"/>
      <c r="H188" s="247">
        <v>64.805000000000007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3" t="s">
        <v>149</v>
      </c>
      <c r="AU188" s="253" t="s">
        <v>86</v>
      </c>
      <c r="AV188" s="14" t="s">
        <v>147</v>
      </c>
      <c r="AW188" s="14" t="s">
        <v>32</v>
      </c>
      <c r="AX188" s="14" t="s">
        <v>84</v>
      </c>
      <c r="AY188" s="253" t="s">
        <v>140</v>
      </c>
    </row>
    <row r="189" s="2" customFormat="1" ht="16.5" customHeight="1">
      <c r="A189" s="38"/>
      <c r="B189" s="39"/>
      <c r="C189" s="218" t="s">
        <v>232</v>
      </c>
      <c r="D189" s="218" t="s">
        <v>142</v>
      </c>
      <c r="E189" s="219" t="s">
        <v>233</v>
      </c>
      <c r="F189" s="220" t="s">
        <v>234</v>
      </c>
      <c r="G189" s="221" t="s">
        <v>145</v>
      </c>
      <c r="H189" s="222">
        <v>35.600000000000001</v>
      </c>
      <c r="I189" s="223"/>
      <c r="J189" s="224">
        <f>ROUND(I189*H189,2)</f>
        <v>0</v>
      </c>
      <c r="K189" s="220" t="s">
        <v>146</v>
      </c>
      <c r="L189" s="44"/>
      <c r="M189" s="225" t="s">
        <v>1</v>
      </c>
      <c r="N189" s="226" t="s">
        <v>41</v>
      </c>
      <c r="O189" s="91"/>
      <c r="P189" s="227">
        <f>O189*H189</f>
        <v>0</v>
      </c>
      <c r="Q189" s="227">
        <v>0.00264</v>
      </c>
      <c r="R189" s="227">
        <f>Q189*H189</f>
        <v>0.093983999999999998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147</v>
      </c>
      <c r="AT189" s="229" t="s">
        <v>142</v>
      </c>
      <c r="AU189" s="229" t="s">
        <v>86</v>
      </c>
      <c r="AY189" s="17" t="s">
        <v>140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84</v>
      </c>
      <c r="BK189" s="230">
        <f>ROUND(I189*H189,2)</f>
        <v>0</v>
      </c>
      <c r="BL189" s="17" t="s">
        <v>147</v>
      </c>
      <c r="BM189" s="229" t="s">
        <v>235</v>
      </c>
    </row>
    <row r="190" s="15" customFormat="1">
      <c r="A190" s="15"/>
      <c r="B190" s="254"/>
      <c r="C190" s="255"/>
      <c r="D190" s="233" t="s">
        <v>149</v>
      </c>
      <c r="E190" s="256" t="s">
        <v>1</v>
      </c>
      <c r="F190" s="257" t="s">
        <v>171</v>
      </c>
      <c r="G190" s="255"/>
      <c r="H190" s="256" t="s">
        <v>1</v>
      </c>
      <c r="I190" s="258"/>
      <c r="J190" s="255"/>
      <c r="K190" s="255"/>
      <c r="L190" s="259"/>
      <c r="M190" s="260"/>
      <c r="N190" s="261"/>
      <c r="O190" s="261"/>
      <c r="P190" s="261"/>
      <c r="Q190" s="261"/>
      <c r="R190" s="261"/>
      <c r="S190" s="261"/>
      <c r="T190" s="262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63" t="s">
        <v>149</v>
      </c>
      <c r="AU190" s="263" t="s">
        <v>86</v>
      </c>
      <c r="AV190" s="15" t="s">
        <v>84</v>
      </c>
      <c r="AW190" s="15" t="s">
        <v>32</v>
      </c>
      <c r="AX190" s="15" t="s">
        <v>76</v>
      </c>
      <c r="AY190" s="263" t="s">
        <v>140</v>
      </c>
    </row>
    <row r="191" s="13" customFormat="1">
      <c r="A191" s="13"/>
      <c r="B191" s="231"/>
      <c r="C191" s="232"/>
      <c r="D191" s="233" t="s">
        <v>149</v>
      </c>
      <c r="E191" s="234" t="s">
        <v>1</v>
      </c>
      <c r="F191" s="235" t="s">
        <v>236</v>
      </c>
      <c r="G191" s="232"/>
      <c r="H191" s="236">
        <v>1.6000000000000001</v>
      </c>
      <c r="I191" s="237"/>
      <c r="J191" s="232"/>
      <c r="K191" s="232"/>
      <c r="L191" s="238"/>
      <c r="M191" s="239"/>
      <c r="N191" s="240"/>
      <c r="O191" s="240"/>
      <c r="P191" s="240"/>
      <c r="Q191" s="240"/>
      <c r="R191" s="240"/>
      <c r="S191" s="240"/>
      <c r="T191" s="241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2" t="s">
        <v>149</v>
      </c>
      <c r="AU191" s="242" t="s">
        <v>86</v>
      </c>
      <c r="AV191" s="13" t="s">
        <v>86</v>
      </c>
      <c r="AW191" s="13" t="s">
        <v>32</v>
      </c>
      <c r="AX191" s="13" t="s">
        <v>76</v>
      </c>
      <c r="AY191" s="242" t="s">
        <v>140</v>
      </c>
    </row>
    <row r="192" s="15" customFormat="1">
      <c r="A192" s="15"/>
      <c r="B192" s="254"/>
      <c r="C192" s="255"/>
      <c r="D192" s="233" t="s">
        <v>149</v>
      </c>
      <c r="E192" s="256" t="s">
        <v>1</v>
      </c>
      <c r="F192" s="257" t="s">
        <v>173</v>
      </c>
      <c r="G192" s="255"/>
      <c r="H192" s="256" t="s">
        <v>1</v>
      </c>
      <c r="I192" s="258"/>
      <c r="J192" s="255"/>
      <c r="K192" s="255"/>
      <c r="L192" s="259"/>
      <c r="M192" s="260"/>
      <c r="N192" s="261"/>
      <c r="O192" s="261"/>
      <c r="P192" s="261"/>
      <c r="Q192" s="261"/>
      <c r="R192" s="261"/>
      <c r="S192" s="261"/>
      <c r="T192" s="262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3" t="s">
        <v>149</v>
      </c>
      <c r="AU192" s="263" t="s">
        <v>86</v>
      </c>
      <c r="AV192" s="15" t="s">
        <v>84</v>
      </c>
      <c r="AW192" s="15" t="s">
        <v>32</v>
      </c>
      <c r="AX192" s="15" t="s">
        <v>76</v>
      </c>
      <c r="AY192" s="263" t="s">
        <v>140</v>
      </c>
    </row>
    <row r="193" s="13" customFormat="1">
      <c r="A193" s="13"/>
      <c r="B193" s="231"/>
      <c r="C193" s="232"/>
      <c r="D193" s="233" t="s">
        <v>149</v>
      </c>
      <c r="E193" s="234" t="s">
        <v>1</v>
      </c>
      <c r="F193" s="235" t="s">
        <v>237</v>
      </c>
      <c r="G193" s="232"/>
      <c r="H193" s="236">
        <v>34</v>
      </c>
      <c r="I193" s="237"/>
      <c r="J193" s="232"/>
      <c r="K193" s="232"/>
      <c r="L193" s="238"/>
      <c r="M193" s="239"/>
      <c r="N193" s="240"/>
      <c r="O193" s="240"/>
      <c r="P193" s="240"/>
      <c r="Q193" s="240"/>
      <c r="R193" s="240"/>
      <c r="S193" s="240"/>
      <c r="T193" s="24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2" t="s">
        <v>149</v>
      </c>
      <c r="AU193" s="242" t="s">
        <v>86</v>
      </c>
      <c r="AV193" s="13" t="s">
        <v>86</v>
      </c>
      <c r="AW193" s="13" t="s">
        <v>32</v>
      </c>
      <c r="AX193" s="13" t="s">
        <v>76</v>
      </c>
      <c r="AY193" s="242" t="s">
        <v>140</v>
      </c>
    </row>
    <row r="194" s="14" customFormat="1">
      <c r="A194" s="14"/>
      <c r="B194" s="243"/>
      <c r="C194" s="244"/>
      <c r="D194" s="233" t="s">
        <v>149</v>
      </c>
      <c r="E194" s="245" t="s">
        <v>1</v>
      </c>
      <c r="F194" s="246" t="s">
        <v>151</v>
      </c>
      <c r="G194" s="244"/>
      <c r="H194" s="247">
        <v>35.600000000000001</v>
      </c>
      <c r="I194" s="248"/>
      <c r="J194" s="244"/>
      <c r="K194" s="244"/>
      <c r="L194" s="249"/>
      <c r="M194" s="250"/>
      <c r="N194" s="251"/>
      <c r="O194" s="251"/>
      <c r="P194" s="251"/>
      <c r="Q194" s="251"/>
      <c r="R194" s="251"/>
      <c r="S194" s="251"/>
      <c r="T194" s="252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3" t="s">
        <v>149</v>
      </c>
      <c r="AU194" s="253" t="s">
        <v>86</v>
      </c>
      <c r="AV194" s="14" t="s">
        <v>147</v>
      </c>
      <c r="AW194" s="14" t="s">
        <v>32</v>
      </c>
      <c r="AX194" s="14" t="s">
        <v>84</v>
      </c>
      <c r="AY194" s="253" t="s">
        <v>140</v>
      </c>
    </row>
    <row r="195" s="2" customFormat="1" ht="16.5" customHeight="1">
      <c r="A195" s="38"/>
      <c r="B195" s="39"/>
      <c r="C195" s="218" t="s">
        <v>238</v>
      </c>
      <c r="D195" s="218" t="s">
        <v>142</v>
      </c>
      <c r="E195" s="219" t="s">
        <v>239</v>
      </c>
      <c r="F195" s="220" t="s">
        <v>240</v>
      </c>
      <c r="G195" s="221" t="s">
        <v>145</v>
      </c>
      <c r="H195" s="222">
        <v>35.600000000000001</v>
      </c>
      <c r="I195" s="223"/>
      <c r="J195" s="224">
        <f>ROUND(I195*H195,2)</f>
        <v>0</v>
      </c>
      <c r="K195" s="220" t="s">
        <v>146</v>
      </c>
      <c r="L195" s="44"/>
      <c r="M195" s="225" t="s">
        <v>1</v>
      </c>
      <c r="N195" s="226" t="s">
        <v>41</v>
      </c>
      <c r="O195" s="91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147</v>
      </c>
      <c r="AT195" s="229" t="s">
        <v>142</v>
      </c>
      <c r="AU195" s="229" t="s">
        <v>86</v>
      </c>
      <c r="AY195" s="17" t="s">
        <v>140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84</v>
      </c>
      <c r="BK195" s="230">
        <f>ROUND(I195*H195,2)</f>
        <v>0</v>
      </c>
      <c r="BL195" s="17" t="s">
        <v>147</v>
      </c>
      <c r="BM195" s="229" t="s">
        <v>241</v>
      </c>
    </row>
    <row r="196" s="2" customFormat="1" ht="44.25" customHeight="1">
      <c r="A196" s="38"/>
      <c r="B196" s="39"/>
      <c r="C196" s="218" t="s">
        <v>242</v>
      </c>
      <c r="D196" s="218" t="s">
        <v>142</v>
      </c>
      <c r="E196" s="219" t="s">
        <v>243</v>
      </c>
      <c r="F196" s="220" t="s">
        <v>244</v>
      </c>
      <c r="G196" s="221" t="s">
        <v>145</v>
      </c>
      <c r="H196" s="222">
        <v>18.859999999999999</v>
      </c>
      <c r="I196" s="223"/>
      <c r="J196" s="224">
        <f>ROUND(I196*H196,2)</f>
        <v>0</v>
      </c>
      <c r="K196" s="220" t="s">
        <v>245</v>
      </c>
      <c r="L196" s="44"/>
      <c r="M196" s="225" t="s">
        <v>1</v>
      </c>
      <c r="N196" s="226" t="s">
        <v>41</v>
      </c>
      <c r="O196" s="91"/>
      <c r="P196" s="227">
        <f>O196*H196</f>
        <v>0</v>
      </c>
      <c r="Q196" s="227">
        <v>0.96226</v>
      </c>
      <c r="R196" s="227">
        <f>Q196*H196</f>
        <v>18.148223599999998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147</v>
      </c>
      <c r="AT196" s="229" t="s">
        <v>142</v>
      </c>
      <c r="AU196" s="229" t="s">
        <v>86</v>
      </c>
      <c r="AY196" s="17" t="s">
        <v>140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84</v>
      </c>
      <c r="BK196" s="230">
        <f>ROUND(I196*H196,2)</f>
        <v>0</v>
      </c>
      <c r="BL196" s="17" t="s">
        <v>147</v>
      </c>
      <c r="BM196" s="229" t="s">
        <v>246</v>
      </c>
    </row>
    <row r="197" s="13" customFormat="1">
      <c r="A197" s="13"/>
      <c r="B197" s="231"/>
      <c r="C197" s="232"/>
      <c r="D197" s="233" t="s">
        <v>149</v>
      </c>
      <c r="E197" s="234" t="s">
        <v>1</v>
      </c>
      <c r="F197" s="235" t="s">
        <v>247</v>
      </c>
      <c r="G197" s="232"/>
      <c r="H197" s="236">
        <v>18.859999999999999</v>
      </c>
      <c r="I197" s="237"/>
      <c r="J197" s="232"/>
      <c r="K197" s="232"/>
      <c r="L197" s="238"/>
      <c r="M197" s="239"/>
      <c r="N197" s="240"/>
      <c r="O197" s="240"/>
      <c r="P197" s="240"/>
      <c r="Q197" s="240"/>
      <c r="R197" s="240"/>
      <c r="S197" s="240"/>
      <c r="T197" s="241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2" t="s">
        <v>149</v>
      </c>
      <c r="AU197" s="242" t="s">
        <v>86</v>
      </c>
      <c r="AV197" s="13" t="s">
        <v>86</v>
      </c>
      <c r="AW197" s="13" t="s">
        <v>32</v>
      </c>
      <c r="AX197" s="13" t="s">
        <v>76</v>
      </c>
      <c r="AY197" s="242" t="s">
        <v>140</v>
      </c>
    </row>
    <row r="198" s="14" customFormat="1">
      <c r="A198" s="14"/>
      <c r="B198" s="243"/>
      <c r="C198" s="244"/>
      <c r="D198" s="233" t="s">
        <v>149</v>
      </c>
      <c r="E198" s="245" t="s">
        <v>1</v>
      </c>
      <c r="F198" s="246" t="s">
        <v>151</v>
      </c>
      <c r="G198" s="244"/>
      <c r="H198" s="247">
        <v>18.859999999999999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3" t="s">
        <v>149</v>
      </c>
      <c r="AU198" s="253" t="s">
        <v>86</v>
      </c>
      <c r="AV198" s="14" t="s">
        <v>147</v>
      </c>
      <c r="AW198" s="14" t="s">
        <v>32</v>
      </c>
      <c r="AX198" s="14" t="s">
        <v>84</v>
      </c>
      <c r="AY198" s="253" t="s">
        <v>140</v>
      </c>
    </row>
    <row r="199" s="2" customFormat="1" ht="55.5" customHeight="1">
      <c r="A199" s="38"/>
      <c r="B199" s="39"/>
      <c r="C199" s="218" t="s">
        <v>248</v>
      </c>
      <c r="D199" s="218" t="s">
        <v>142</v>
      </c>
      <c r="E199" s="219" t="s">
        <v>249</v>
      </c>
      <c r="F199" s="220" t="s">
        <v>250</v>
      </c>
      <c r="G199" s="221" t="s">
        <v>196</v>
      </c>
      <c r="H199" s="222">
        <v>0.22600000000000001</v>
      </c>
      <c r="I199" s="223"/>
      <c r="J199" s="224">
        <f>ROUND(I199*H199,2)</f>
        <v>0</v>
      </c>
      <c r="K199" s="220" t="s">
        <v>245</v>
      </c>
      <c r="L199" s="44"/>
      <c r="M199" s="225" t="s">
        <v>1</v>
      </c>
      <c r="N199" s="226" t="s">
        <v>41</v>
      </c>
      <c r="O199" s="91"/>
      <c r="P199" s="227">
        <f>O199*H199</f>
        <v>0</v>
      </c>
      <c r="Q199" s="227">
        <v>1.0593999999999999</v>
      </c>
      <c r="R199" s="227">
        <f>Q199*H199</f>
        <v>0.23942439999999998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147</v>
      </c>
      <c r="AT199" s="229" t="s">
        <v>142</v>
      </c>
      <c r="AU199" s="229" t="s">
        <v>86</v>
      </c>
      <c r="AY199" s="17" t="s">
        <v>140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84</v>
      </c>
      <c r="BK199" s="230">
        <f>ROUND(I199*H199,2)</f>
        <v>0</v>
      </c>
      <c r="BL199" s="17" t="s">
        <v>147</v>
      </c>
      <c r="BM199" s="229" t="s">
        <v>251</v>
      </c>
    </row>
    <row r="200" s="13" customFormat="1">
      <c r="A200" s="13"/>
      <c r="B200" s="231"/>
      <c r="C200" s="232"/>
      <c r="D200" s="233" t="s">
        <v>149</v>
      </c>
      <c r="E200" s="234" t="s">
        <v>1</v>
      </c>
      <c r="F200" s="235" t="s">
        <v>252</v>
      </c>
      <c r="G200" s="232"/>
      <c r="H200" s="236">
        <v>0.22600000000000001</v>
      </c>
      <c r="I200" s="237"/>
      <c r="J200" s="232"/>
      <c r="K200" s="232"/>
      <c r="L200" s="238"/>
      <c r="M200" s="239"/>
      <c r="N200" s="240"/>
      <c r="O200" s="240"/>
      <c r="P200" s="240"/>
      <c r="Q200" s="240"/>
      <c r="R200" s="240"/>
      <c r="S200" s="240"/>
      <c r="T200" s="241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2" t="s">
        <v>149</v>
      </c>
      <c r="AU200" s="242" t="s">
        <v>86</v>
      </c>
      <c r="AV200" s="13" t="s">
        <v>86</v>
      </c>
      <c r="AW200" s="13" t="s">
        <v>32</v>
      </c>
      <c r="AX200" s="13" t="s">
        <v>76</v>
      </c>
      <c r="AY200" s="242" t="s">
        <v>140</v>
      </c>
    </row>
    <row r="201" s="14" customFormat="1">
      <c r="A201" s="14"/>
      <c r="B201" s="243"/>
      <c r="C201" s="244"/>
      <c r="D201" s="233" t="s">
        <v>149</v>
      </c>
      <c r="E201" s="245" t="s">
        <v>1</v>
      </c>
      <c r="F201" s="246" t="s">
        <v>151</v>
      </c>
      <c r="G201" s="244"/>
      <c r="H201" s="247">
        <v>0.22600000000000001</v>
      </c>
      <c r="I201" s="248"/>
      <c r="J201" s="244"/>
      <c r="K201" s="244"/>
      <c r="L201" s="249"/>
      <c r="M201" s="250"/>
      <c r="N201" s="251"/>
      <c r="O201" s="251"/>
      <c r="P201" s="251"/>
      <c r="Q201" s="251"/>
      <c r="R201" s="251"/>
      <c r="S201" s="251"/>
      <c r="T201" s="252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3" t="s">
        <v>149</v>
      </c>
      <c r="AU201" s="253" t="s">
        <v>86</v>
      </c>
      <c r="AV201" s="14" t="s">
        <v>147</v>
      </c>
      <c r="AW201" s="14" t="s">
        <v>32</v>
      </c>
      <c r="AX201" s="14" t="s">
        <v>84</v>
      </c>
      <c r="AY201" s="253" t="s">
        <v>140</v>
      </c>
    </row>
    <row r="202" s="12" customFormat="1" ht="22.8" customHeight="1">
      <c r="A202" s="12"/>
      <c r="B202" s="202"/>
      <c r="C202" s="203"/>
      <c r="D202" s="204" t="s">
        <v>75</v>
      </c>
      <c r="E202" s="216" t="s">
        <v>156</v>
      </c>
      <c r="F202" s="216" t="s">
        <v>253</v>
      </c>
      <c r="G202" s="203"/>
      <c r="H202" s="203"/>
      <c r="I202" s="206"/>
      <c r="J202" s="217">
        <f>BK202</f>
        <v>0</v>
      </c>
      <c r="K202" s="203"/>
      <c r="L202" s="208"/>
      <c r="M202" s="209"/>
      <c r="N202" s="210"/>
      <c r="O202" s="210"/>
      <c r="P202" s="211">
        <f>SUM(P203:P225)</f>
        <v>0</v>
      </c>
      <c r="Q202" s="210"/>
      <c r="R202" s="211">
        <f>SUM(R203:R225)</f>
        <v>50.644820559999999</v>
      </c>
      <c r="S202" s="210"/>
      <c r="T202" s="212">
        <f>SUM(T203:T225)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13" t="s">
        <v>84</v>
      </c>
      <c r="AT202" s="214" t="s">
        <v>75</v>
      </c>
      <c r="AU202" s="214" t="s">
        <v>84</v>
      </c>
      <c r="AY202" s="213" t="s">
        <v>140</v>
      </c>
      <c r="BK202" s="215">
        <f>SUM(BK203:BK225)</f>
        <v>0</v>
      </c>
    </row>
    <row r="203" s="2" customFormat="1" ht="37.8" customHeight="1">
      <c r="A203" s="38"/>
      <c r="B203" s="39"/>
      <c r="C203" s="218" t="s">
        <v>254</v>
      </c>
      <c r="D203" s="218" t="s">
        <v>142</v>
      </c>
      <c r="E203" s="219" t="s">
        <v>255</v>
      </c>
      <c r="F203" s="220" t="s">
        <v>256</v>
      </c>
      <c r="G203" s="221" t="s">
        <v>169</v>
      </c>
      <c r="H203" s="222">
        <v>0.63800000000000001</v>
      </c>
      <c r="I203" s="223"/>
      <c r="J203" s="224">
        <f>ROUND(I203*H203,2)</f>
        <v>0</v>
      </c>
      <c r="K203" s="220" t="s">
        <v>146</v>
      </c>
      <c r="L203" s="44"/>
      <c r="M203" s="225" t="s">
        <v>1</v>
      </c>
      <c r="N203" s="226" t="s">
        <v>41</v>
      </c>
      <c r="O203" s="91"/>
      <c r="P203" s="227">
        <f>O203*H203</f>
        <v>0</v>
      </c>
      <c r="Q203" s="227">
        <v>1.8775</v>
      </c>
      <c r="R203" s="227">
        <f>Q203*H203</f>
        <v>1.1978450000000001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147</v>
      </c>
      <c r="AT203" s="229" t="s">
        <v>142</v>
      </c>
      <c r="AU203" s="229" t="s">
        <v>86</v>
      </c>
      <c r="AY203" s="17" t="s">
        <v>140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84</v>
      </c>
      <c r="BK203" s="230">
        <f>ROUND(I203*H203,2)</f>
        <v>0</v>
      </c>
      <c r="BL203" s="17" t="s">
        <v>147</v>
      </c>
      <c r="BM203" s="229" t="s">
        <v>257</v>
      </c>
    </row>
    <row r="204" s="15" customFormat="1">
      <c r="A204" s="15"/>
      <c r="B204" s="254"/>
      <c r="C204" s="255"/>
      <c r="D204" s="233" t="s">
        <v>149</v>
      </c>
      <c r="E204" s="256" t="s">
        <v>1</v>
      </c>
      <c r="F204" s="257" t="s">
        <v>258</v>
      </c>
      <c r="G204" s="255"/>
      <c r="H204" s="256" t="s">
        <v>1</v>
      </c>
      <c r="I204" s="258"/>
      <c r="J204" s="255"/>
      <c r="K204" s="255"/>
      <c r="L204" s="259"/>
      <c r="M204" s="260"/>
      <c r="N204" s="261"/>
      <c r="O204" s="261"/>
      <c r="P204" s="261"/>
      <c r="Q204" s="261"/>
      <c r="R204" s="261"/>
      <c r="S204" s="261"/>
      <c r="T204" s="262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3" t="s">
        <v>149</v>
      </c>
      <c r="AU204" s="263" t="s">
        <v>86</v>
      </c>
      <c r="AV204" s="15" t="s">
        <v>84</v>
      </c>
      <c r="AW204" s="15" t="s">
        <v>32</v>
      </c>
      <c r="AX204" s="15" t="s">
        <v>76</v>
      </c>
      <c r="AY204" s="263" t="s">
        <v>140</v>
      </c>
    </row>
    <row r="205" s="13" customFormat="1">
      <c r="A205" s="13"/>
      <c r="B205" s="231"/>
      <c r="C205" s="232"/>
      <c r="D205" s="233" t="s">
        <v>149</v>
      </c>
      <c r="E205" s="234" t="s">
        <v>1</v>
      </c>
      <c r="F205" s="235" t="s">
        <v>259</v>
      </c>
      <c r="G205" s="232"/>
      <c r="H205" s="236">
        <v>0.63800000000000001</v>
      </c>
      <c r="I205" s="237"/>
      <c r="J205" s="232"/>
      <c r="K205" s="232"/>
      <c r="L205" s="238"/>
      <c r="M205" s="239"/>
      <c r="N205" s="240"/>
      <c r="O205" s="240"/>
      <c r="P205" s="240"/>
      <c r="Q205" s="240"/>
      <c r="R205" s="240"/>
      <c r="S205" s="240"/>
      <c r="T205" s="241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2" t="s">
        <v>149</v>
      </c>
      <c r="AU205" s="242" t="s">
        <v>86</v>
      </c>
      <c r="AV205" s="13" t="s">
        <v>86</v>
      </c>
      <c r="AW205" s="13" t="s">
        <v>32</v>
      </c>
      <c r="AX205" s="13" t="s">
        <v>76</v>
      </c>
      <c r="AY205" s="242" t="s">
        <v>140</v>
      </c>
    </row>
    <row r="206" s="14" customFormat="1">
      <c r="A206" s="14"/>
      <c r="B206" s="243"/>
      <c r="C206" s="244"/>
      <c r="D206" s="233" t="s">
        <v>149</v>
      </c>
      <c r="E206" s="245" t="s">
        <v>1</v>
      </c>
      <c r="F206" s="246" t="s">
        <v>151</v>
      </c>
      <c r="G206" s="244"/>
      <c r="H206" s="247">
        <v>0.63800000000000001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3" t="s">
        <v>149</v>
      </c>
      <c r="AU206" s="253" t="s">
        <v>86</v>
      </c>
      <c r="AV206" s="14" t="s">
        <v>147</v>
      </c>
      <c r="AW206" s="14" t="s">
        <v>32</v>
      </c>
      <c r="AX206" s="14" t="s">
        <v>84</v>
      </c>
      <c r="AY206" s="253" t="s">
        <v>140</v>
      </c>
    </row>
    <row r="207" s="2" customFormat="1" ht="37.8" customHeight="1">
      <c r="A207" s="38"/>
      <c r="B207" s="39"/>
      <c r="C207" s="218" t="s">
        <v>7</v>
      </c>
      <c r="D207" s="218" t="s">
        <v>142</v>
      </c>
      <c r="E207" s="219" t="s">
        <v>260</v>
      </c>
      <c r="F207" s="220" t="s">
        <v>261</v>
      </c>
      <c r="G207" s="221" t="s">
        <v>145</v>
      </c>
      <c r="H207" s="222">
        <v>40.957999999999998</v>
      </c>
      <c r="I207" s="223"/>
      <c r="J207" s="224">
        <f>ROUND(I207*H207,2)</f>
        <v>0</v>
      </c>
      <c r="K207" s="220" t="s">
        <v>146</v>
      </c>
      <c r="L207" s="44"/>
      <c r="M207" s="225" t="s">
        <v>1</v>
      </c>
      <c r="N207" s="226" t="s">
        <v>41</v>
      </c>
      <c r="O207" s="91"/>
      <c r="P207" s="227">
        <f>O207*H207</f>
        <v>0</v>
      </c>
      <c r="Q207" s="227">
        <v>0.99007999999999996</v>
      </c>
      <c r="R207" s="227">
        <f>Q207*H207</f>
        <v>40.551696639999996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147</v>
      </c>
      <c r="AT207" s="229" t="s">
        <v>142</v>
      </c>
      <c r="AU207" s="229" t="s">
        <v>86</v>
      </c>
      <c r="AY207" s="17" t="s">
        <v>140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84</v>
      </c>
      <c r="BK207" s="230">
        <f>ROUND(I207*H207,2)</f>
        <v>0</v>
      </c>
      <c r="BL207" s="17" t="s">
        <v>147</v>
      </c>
      <c r="BM207" s="229" t="s">
        <v>262</v>
      </c>
    </row>
    <row r="208" s="13" customFormat="1">
      <c r="A208" s="13"/>
      <c r="B208" s="231"/>
      <c r="C208" s="232"/>
      <c r="D208" s="233" t="s">
        <v>149</v>
      </c>
      <c r="E208" s="234" t="s">
        <v>1</v>
      </c>
      <c r="F208" s="235" t="s">
        <v>263</v>
      </c>
      <c r="G208" s="232"/>
      <c r="H208" s="236">
        <v>40.957999999999998</v>
      </c>
      <c r="I208" s="237"/>
      <c r="J208" s="232"/>
      <c r="K208" s="232"/>
      <c r="L208" s="238"/>
      <c r="M208" s="239"/>
      <c r="N208" s="240"/>
      <c r="O208" s="240"/>
      <c r="P208" s="240"/>
      <c r="Q208" s="240"/>
      <c r="R208" s="240"/>
      <c r="S208" s="240"/>
      <c r="T208" s="241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2" t="s">
        <v>149</v>
      </c>
      <c r="AU208" s="242" t="s">
        <v>86</v>
      </c>
      <c r="AV208" s="13" t="s">
        <v>86</v>
      </c>
      <c r="AW208" s="13" t="s">
        <v>32</v>
      </c>
      <c r="AX208" s="13" t="s">
        <v>76</v>
      </c>
      <c r="AY208" s="242" t="s">
        <v>140</v>
      </c>
    </row>
    <row r="209" s="14" customFormat="1">
      <c r="A209" s="14"/>
      <c r="B209" s="243"/>
      <c r="C209" s="244"/>
      <c r="D209" s="233" t="s">
        <v>149</v>
      </c>
      <c r="E209" s="245" t="s">
        <v>1</v>
      </c>
      <c r="F209" s="246" t="s">
        <v>151</v>
      </c>
      <c r="G209" s="244"/>
      <c r="H209" s="247">
        <v>40.957999999999998</v>
      </c>
      <c r="I209" s="248"/>
      <c r="J209" s="244"/>
      <c r="K209" s="244"/>
      <c r="L209" s="249"/>
      <c r="M209" s="250"/>
      <c r="N209" s="251"/>
      <c r="O209" s="251"/>
      <c r="P209" s="251"/>
      <c r="Q209" s="251"/>
      <c r="R209" s="251"/>
      <c r="S209" s="251"/>
      <c r="T209" s="252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3" t="s">
        <v>149</v>
      </c>
      <c r="AU209" s="253" t="s">
        <v>86</v>
      </c>
      <c r="AV209" s="14" t="s">
        <v>147</v>
      </c>
      <c r="AW209" s="14" t="s">
        <v>32</v>
      </c>
      <c r="AX209" s="14" t="s">
        <v>84</v>
      </c>
      <c r="AY209" s="253" t="s">
        <v>140</v>
      </c>
    </row>
    <row r="210" s="2" customFormat="1" ht="37.8" customHeight="1">
      <c r="A210" s="38"/>
      <c r="B210" s="39"/>
      <c r="C210" s="218" t="s">
        <v>264</v>
      </c>
      <c r="D210" s="218" t="s">
        <v>142</v>
      </c>
      <c r="E210" s="219" t="s">
        <v>265</v>
      </c>
      <c r="F210" s="220" t="s">
        <v>266</v>
      </c>
      <c r="G210" s="221" t="s">
        <v>196</v>
      </c>
      <c r="H210" s="222">
        <v>0.49099999999999999</v>
      </c>
      <c r="I210" s="223"/>
      <c r="J210" s="224">
        <f>ROUND(I210*H210,2)</f>
        <v>0</v>
      </c>
      <c r="K210" s="220" t="s">
        <v>146</v>
      </c>
      <c r="L210" s="44"/>
      <c r="M210" s="225" t="s">
        <v>1</v>
      </c>
      <c r="N210" s="226" t="s">
        <v>41</v>
      </c>
      <c r="O210" s="91"/>
      <c r="P210" s="227">
        <f>O210*H210</f>
        <v>0</v>
      </c>
      <c r="Q210" s="227">
        <v>1.04922</v>
      </c>
      <c r="R210" s="227">
        <f>Q210*H210</f>
        <v>0.51516702000000003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147</v>
      </c>
      <c r="AT210" s="229" t="s">
        <v>142</v>
      </c>
      <c r="AU210" s="229" t="s">
        <v>86</v>
      </c>
      <c r="AY210" s="17" t="s">
        <v>140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84</v>
      </c>
      <c r="BK210" s="230">
        <f>ROUND(I210*H210,2)</f>
        <v>0</v>
      </c>
      <c r="BL210" s="17" t="s">
        <v>147</v>
      </c>
      <c r="BM210" s="229" t="s">
        <v>267</v>
      </c>
    </row>
    <row r="211" s="13" customFormat="1">
      <c r="A211" s="13"/>
      <c r="B211" s="231"/>
      <c r="C211" s="232"/>
      <c r="D211" s="233" t="s">
        <v>149</v>
      </c>
      <c r="E211" s="234" t="s">
        <v>1</v>
      </c>
      <c r="F211" s="235" t="s">
        <v>268</v>
      </c>
      <c r="G211" s="232"/>
      <c r="H211" s="236">
        <v>0.49099999999999999</v>
      </c>
      <c r="I211" s="237"/>
      <c r="J211" s="232"/>
      <c r="K211" s="232"/>
      <c r="L211" s="238"/>
      <c r="M211" s="239"/>
      <c r="N211" s="240"/>
      <c r="O211" s="240"/>
      <c r="P211" s="240"/>
      <c r="Q211" s="240"/>
      <c r="R211" s="240"/>
      <c r="S211" s="240"/>
      <c r="T211" s="241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2" t="s">
        <v>149</v>
      </c>
      <c r="AU211" s="242" t="s">
        <v>86</v>
      </c>
      <c r="AV211" s="13" t="s">
        <v>86</v>
      </c>
      <c r="AW211" s="13" t="s">
        <v>32</v>
      </c>
      <c r="AX211" s="13" t="s">
        <v>76</v>
      </c>
      <c r="AY211" s="242" t="s">
        <v>140</v>
      </c>
    </row>
    <row r="212" s="14" customFormat="1">
      <c r="A212" s="14"/>
      <c r="B212" s="243"/>
      <c r="C212" s="244"/>
      <c r="D212" s="233" t="s">
        <v>149</v>
      </c>
      <c r="E212" s="245" t="s">
        <v>1</v>
      </c>
      <c r="F212" s="246" t="s">
        <v>151</v>
      </c>
      <c r="G212" s="244"/>
      <c r="H212" s="247">
        <v>0.49099999999999999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3" t="s">
        <v>149</v>
      </c>
      <c r="AU212" s="253" t="s">
        <v>86</v>
      </c>
      <c r="AV212" s="14" t="s">
        <v>147</v>
      </c>
      <c r="AW212" s="14" t="s">
        <v>32</v>
      </c>
      <c r="AX212" s="14" t="s">
        <v>84</v>
      </c>
      <c r="AY212" s="253" t="s">
        <v>140</v>
      </c>
    </row>
    <row r="213" s="2" customFormat="1" ht="55.5" customHeight="1">
      <c r="A213" s="38"/>
      <c r="B213" s="39"/>
      <c r="C213" s="218" t="s">
        <v>269</v>
      </c>
      <c r="D213" s="218" t="s">
        <v>142</v>
      </c>
      <c r="E213" s="219" t="s">
        <v>270</v>
      </c>
      <c r="F213" s="220" t="s">
        <v>271</v>
      </c>
      <c r="G213" s="221" t="s">
        <v>272</v>
      </c>
      <c r="H213" s="222">
        <v>1</v>
      </c>
      <c r="I213" s="223"/>
      <c r="J213" s="224">
        <f>ROUND(I213*H213,2)</f>
        <v>0</v>
      </c>
      <c r="K213" s="220" t="s">
        <v>146</v>
      </c>
      <c r="L213" s="44"/>
      <c r="M213" s="225" t="s">
        <v>1</v>
      </c>
      <c r="N213" s="226" t="s">
        <v>41</v>
      </c>
      <c r="O213" s="91"/>
      <c r="P213" s="227">
        <f>O213*H213</f>
        <v>0</v>
      </c>
      <c r="Q213" s="227">
        <v>0.29838999999999999</v>
      </c>
      <c r="R213" s="227">
        <f>Q213*H213</f>
        <v>0.29838999999999999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147</v>
      </c>
      <c r="AT213" s="229" t="s">
        <v>142</v>
      </c>
      <c r="AU213" s="229" t="s">
        <v>86</v>
      </c>
      <c r="AY213" s="17" t="s">
        <v>140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84</v>
      </c>
      <c r="BK213" s="230">
        <f>ROUND(I213*H213,2)</f>
        <v>0</v>
      </c>
      <c r="BL213" s="17" t="s">
        <v>147</v>
      </c>
      <c r="BM213" s="229" t="s">
        <v>273</v>
      </c>
    </row>
    <row r="214" s="2" customFormat="1" ht="78" customHeight="1">
      <c r="A214" s="38"/>
      <c r="B214" s="39"/>
      <c r="C214" s="218" t="s">
        <v>274</v>
      </c>
      <c r="D214" s="218" t="s">
        <v>142</v>
      </c>
      <c r="E214" s="219" t="s">
        <v>275</v>
      </c>
      <c r="F214" s="220" t="s">
        <v>276</v>
      </c>
      <c r="G214" s="221" t="s">
        <v>159</v>
      </c>
      <c r="H214" s="222">
        <v>5.5499999999999998</v>
      </c>
      <c r="I214" s="223"/>
      <c r="J214" s="224">
        <f>ROUND(I214*H214,2)</f>
        <v>0</v>
      </c>
      <c r="K214" s="220" t="s">
        <v>146</v>
      </c>
      <c r="L214" s="44"/>
      <c r="M214" s="225" t="s">
        <v>1</v>
      </c>
      <c r="N214" s="226" t="s">
        <v>41</v>
      </c>
      <c r="O214" s="91"/>
      <c r="P214" s="227">
        <f>O214*H214</f>
        <v>0</v>
      </c>
      <c r="Q214" s="227">
        <v>0.089690000000000006</v>
      </c>
      <c r="R214" s="227">
        <f>Q214*H214</f>
        <v>0.49777950000000004</v>
      </c>
      <c r="S214" s="227">
        <v>0</v>
      </c>
      <c r="T214" s="22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9" t="s">
        <v>147</v>
      </c>
      <c r="AT214" s="229" t="s">
        <v>142</v>
      </c>
      <c r="AU214" s="229" t="s">
        <v>86</v>
      </c>
      <c r="AY214" s="17" t="s">
        <v>140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7" t="s">
        <v>84</v>
      </c>
      <c r="BK214" s="230">
        <f>ROUND(I214*H214,2)</f>
        <v>0</v>
      </c>
      <c r="BL214" s="17" t="s">
        <v>147</v>
      </c>
      <c r="BM214" s="229" t="s">
        <v>277</v>
      </c>
    </row>
    <row r="215" s="2" customFormat="1" ht="76.35" customHeight="1">
      <c r="A215" s="38"/>
      <c r="B215" s="39"/>
      <c r="C215" s="218" t="s">
        <v>278</v>
      </c>
      <c r="D215" s="218" t="s">
        <v>142</v>
      </c>
      <c r="E215" s="219" t="s">
        <v>279</v>
      </c>
      <c r="F215" s="220" t="s">
        <v>280</v>
      </c>
      <c r="G215" s="221" t="s">
        <v>159</v>
      </c>
      <c r="H215" s="222">
        <v>2</v>
      </c>
      <c r="I215" s="223"/>
      <c r="J215" s="224">
        <f>ROUND(I215*H215,2)</f>
        <v>0</v>
      </c>
      <c r="K215" s="220" t="s">
        <v>146</v>
      </c>
      <c r="L215" s="44"/>
      <c r="M215" s="225" t="s">
        <v>1</v>
      </c>
      <c r="N215" s="226" t="s">
        <v>41</v>
      </c>
      <c r="O215" s="91"/>
      <c r="P215" s="227">
        <f>O215*H215</f>
        <v>0</v>
      </c>
      <c r="Q215" s="227">
        <v>0.17962</v>
      </c>
      <c r="R215" s="227">
        <f>Q215*H215</f>
        <v>0.35924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147</v>
      </c>
      <c r="AT215" s="229" t="s">
        <v>142</v>
      </c>
      <c r="AU215" s="229" t="s">
        <v>86</v>
      </c>
      <c r="AY215" s="17" t="s">
        <v>140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84</v>
      </c>
      <c r="BK215" s="230">
        <f>ROUND(I215*H215,2)</f>
        <v>0</v>
      </c>
      <c r="BL215" s="17" t="s">
        <v>147</v>
      </c>
      <c r="BM215" s="229" t="s">
        <v>281</v>
      </c>
    </row>
    <row r="216" s="2" customFormat="1" ht="37.8" customHeight="1">
      <c r="A216" s="38"/>
      <c r="B216" s="39"/>
      <c r="C216" s="218" t="s">
        <v>282</v>
      </c>
      <c r="D216" s="218" t="s">
        <v>142</v>
      </c>
      <c r="E216" s="219" t="s">
        <v>283</v>
      </c>
      <c r="F216" s="220" t="s">
        <v>284</v>
      </c>
      <c r="G216" s="221" t="s">
        <v>145</v>
      </c>
      <c r="H216" s="222">
        <v>336.28399999999999</v>
      </c>
      <c r="I216" s="223"/>
      <c r="J216" s="224">
        <f>ROUND(I216*H216,2)</f>
        <v>0</v>
      </c>
      <c r="K216" s="220" t="s">
        <v>146</v>
      </c>
      <c r="L216" s="44"/>
      <c r="M216" s="225" t="s">
        <v>1</v>
      </c>
      <c r="N216" s="226" t="s">
        <v>41</v>
      </c>
      <c r="O216" s="91"/>
      <c r="P216" s="227">
        <f>O216*H216</f>
        <v>0</v>
      </c>
      <c r="Q216" s="227">
        <v>0</v>
      </c>
      <c r="R216" s="227">
        <f>Q216*H216</f>
        <v>0</v>
      </c>
      <c r="S216" s="227">
        <v>0</v>
      </c>
      <c r="T216" s="228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9" t="s">
        <v>147</v>
      </c>
      <c r="AT216" s="229" t="s">
        <v>142</v>
      </c>
      <c r="AU216" s="229" t="s">
        <v>86</v>
      </c>
      <c r="AY216" s="17" t="s">
        <v>140</v>
      </c>
      <c r="BE216" s="230">
        <f>IF(N216="základní",J216,0)</f>
        <v>0</v>
      </c>
      <c r="BF216" s="230">
        <f>IF(N216="snížená",J216,0)</f>
        <v>0</v>
      </c>
      <c r="BG216" s="230">
        <f>IF(N216="zákl. přenesená",J216,0)</f>
        <v>0</v>
      </c>
      <c r="BH216" s="230">
        <f>IF(N216="sníž. přenesená",J216,0)</f>
        <v>0</v>
      </c>
      <c r="BI216" s="230">
        <f>IF(N216="nulová",J216,0)</f>
        <v>0</v>
      </c>
      <c r="BJ216" s="17" t="s">
        <v>84</v>
      </c>
      <c r="BK216" s="230">
        <f>ROUND(I216*H216,2)</f>
        <v>0</v>
      </c>
      <c r="BL216" s="17" t="s">
        <v>147</v>
      </c>
      <c r="BM216" s="229" t="s">
        <v>285</v>
      </c>
    </row>
    <row r="217" s="15" customFormat="1">
      <c r="A217" s="15"/>
      <c r="B217" s="254"/>
      <c r="C217" s="255"/>
      <c r="D217" s="233" t="s">
        <v>149</v>
      </c>
      <c r="E217" s="256" t="s">
        <v>1</v>
      </c>
      <c r="F217" s="257" t="s">
        <v>286</v>
      </c>
      <c r="G217" s="255"/>
      <c r="H217" s="256" t="s">
        <v>1</v>
      </c>
      <c r="I217" s="258"/>
      <c r="J217" s="255"/>
      <c r="K217" s="255"/>
      <c r="L217" s="259"/>
      <c r="M217" s="260"/>
      <c r="N217" s="261"/>
      <c r="O217" s="261"/>
      <c r="P217" s="261"/>
      <c r="Q217" s="261"/>
      <c r="R217" s="261"/>
      <c r="S217" s="261"/>
      <c r="T217" s="262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3" t="s">
        <v>149</v>
      </c>
      <c r="AU217" s="263" t="s">
        <v>86</v>
      </c>
      <c r="AV217" s="15" t="s">
        <v>84</v>
      </c>
      <c r="AW217" s="15" t="s">
        <v>32</v>
      </c>
      <c r="AX217" s="15" t="s">
        <v>76</v>
      </c>
      <c r="AY217" s="263" t="s">
        <v>140</v>
      </c>
    </row>
    <row r="218" s="13" customFormat="1">
      <c r="A218" s="13"/>
      <c r="B218" s="231"/>
      <c r="C218" s="232"/>
      <c r="D218" s="233" t="s">
        <v>149</v>
      </c>
      <c r="E218" s="234" t="s">
        <v>1</v>
      </c>
      <c r="F218" s="235" t="s">
        <v>287</v>
      </c>
      <c r="G218" s="232"/>
      <c r="H218" s="236">
        <v>433.065</v>
      </c>
      <c r="I218" s="237"/>
      <c r="J218" s="232"/>
      <c r="K218" s="232"/>
      <c r="L218" s="238"/>
      <c r="M218" s="239"/>
      <c r="N218" s="240"/>
      <c r="O218" s="240"/>
      <c r="P218" s="240"/>
      <c r="Q218" s="240"/>
      <c r="R218" s="240"/>
      <c r="S218" s="240"/>
      <c r="T218" s="241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2" t="s">
        <v>149</v>
      </c>
      <c r="AU218" s="242" t="s">
        <v>86</v>
      </c>
      <c r="AV218" s="13" t="s">
        <v>86</v>
      </c>
      <c r="AW218" s="13" t="s">
        <v>32</v>
      </c>
      <c r="AX218" s="13" t="s">
        <v>76</v>
      </c>
      <c r="AY218" s="242" t="s">
        <v>140</v>
      </c>
    </row>
    <row r="219" s="13" customFormat="1">
      <c r="A219" s="13"/>
      <c r="B219" s="231"/>
      <c r="C219" s="232"/>
      <c r="D219" s="233" t="s">
        <v>149</v>
      </c>
      <c r="E219" s="234" t="s">
        <v>1</v>
      </c>
      <c r="F219" s="235" t="s">
        <v>288</v>
      </c>
      <c r="G219" s="232"/>
      <c r="H219" s="236">
        <v>-96.781000000000006</v>
      </c>
      <c r="I219" s="237"/>
      <c r="J219" s="232"/>
      <c r="K219" s="232"/>
      <c r="L219" s="238"/>
      <c r="M219" s="239"/>
      <c r="N219" s="240"/>
      <c r="O219" s="240"/>
      <c r="P219" s="240"/>
      <c r="Q219" s="240"/>
      <c r="R219" s="240"/>
      <c r="S219" s="240"/>
      <c r="T219" s="241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2" t="s">
        <v>149</v>
      </c>
      <c r="AU219" s="242" t="s">
        <v>86</v>
      </c>
      <c r="AV219" s="13" t="s">
        <v>86</v>
      </c>
      <c r="AW219" s="13" t="s">
        <v>32</v>
      </c>
      <c r="AX219" s="13" t="s">
        <v>76</v>
      </c>
      <c r="AY219" s="242" t="s">
        <v>140</v>
      </c>
    </row>
    <row r="220" s="14" customFormat="1">
      <c r="A220" s="14"/>
      <c r="B220" s="243"/>
      <c r="C220" s="244"/>
      <c r="D220" s="233" t="s">
        <v>149</v>
      </c>
      <c r="E220" s="245" t="s">
        <v>1</v>
      </c>
      <c r="F220" s="246" t="s">
        <v>151</v>
      </c>
      <c r="G220" s="244"/>
      <c r="H220" s="247">
        <v>336.28399999999999</v>
      </c>
      <c r="I220" s="248"/>
      <c r="J220" s="244"/>
      <c r="K220" s="244"/>
      <c r="L220" s="249"/>
      <c r="M220" s="250"/>
      <c r="N220" s="251"/>
      <c r="O220" s="251"/>
      <c r="P220" s="251"/>
      <c r="Q220" s="251"/>
      <c r="R220" s="251"/>
      <c r="S220" s="251"/>
      <c r="T220" s="252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3" t="s">
        <v>149</v>
      </c>
      <c r="AU220" s="253" t="s">
        <v>86</v>
      </c>
      <c r="AV220" s="14" t="s">
        <v>147</v>
      </c>
      <c r="AW220" s="14" t="s">
        <v>32</v>
      </c>
      <c r="AX220" s="14" t="s">
        <v>84</v>
      </c>
      <c r="AY220" s="253" t="s">
        <v>140</v>
      </c>
    </row>
    <row r="221" s="2" customFormat="1" ht="37.8" customHeight="1">
      <c r="A221" s="38"/>
      <c r="B221" s="39"/>
      <c r="C221" s="264" t="s">
        <v>289</v>
      </c>
      <c r="D221" s="264" t="s">
        <v>290</v>
      </c>
      <c r="E221" s="265" t="s">
        <v>291</v>
      </c>
      <c r="F221" s="266" t="s">
        <v>292</v>
      </c>
      <c r="G221" s="267" t="s">
        <v>145</v>
      </c>
      <c r="H221" s="268">
        <v>369.91199999999998</v>
      </c>
      <c r="I221" s="269"/>
      <c r="J221" s="270">
        <f>ROUND(I221*H221,2)</f>
        <v>0</v>
      </c>
      <c r="K221" s="266" t="s">
        <v>1</v>
      </c>
      <c r="L221" s="271"/>
      <c r="M221" s="272" t="s">
        <v>1</v>
      </c>
      <c r="N221" s="273" t="s">
        <v>41</v>
      </c>
      <c r="O221" s="91"/>
      <c r="P221" s="227">
        <f>O221*H221</f>
        <v>0</v>
      </c>
      <c r="Q221" s="227">
        <v>0.0152</v>
      </c>
      <c r="R221" s="227">
        <f>Q221*H221</f>
        <v>5.6226623999999994</v>
      </c>
      <c r="S221" s="227">
        <v>0</v>
      </c>
      <c r="T221" s="22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9" t="s">
        <v>188</v>
      </c>
      <c r="AT221" s="229" t="s">
        <v>290</v>
      </c>
      <c r="AU221" s="229" t="s">
        <v>86</v>
      </c>
      <c r="AY221" s="17" t="s">
        <v>140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7" t="s">
        <v>84</v>
      </c>
      <c r="BK221" s="230">
        <f>ROUND(I221*H221,2)</f>
        <v>0</v>
      </c>
      <c r="BL221" s="17" t="s">
        <v>147</v>
      </c>
      <c r="BM221" s="229" t="s">
        <v>293</v>
      </c>
    </row>
    <row r="222" s="13" customFormat="1">
      <c r="A222" s="13"/>
      <c r="B222" s="231"/>
      <c r="C222" s="232"/>
      <c r="D222" s="233" t="s">
        <v>149</v>
      </c>
      <c r="E222" s="232"/>
      <c r="F222" s="235" t="s">
        <v>294</v>
      </c>
      <c r="G222" s="232"/>
      <c r="H222" s="236">
        <v>369.91199999999998</v>
      </c>
      <c r="I222" s="237"/>
      <c r="J222" s="232"/>
      <c r="K222" s="232"/>
      <c r="L222" s="238"/>
      <c r="M222" s="239"/>
      <c r="N222" s="240"/>
      <c r="O222" s="240"/>
      <c r="P222" s="240"/>
      <c r="Q222" s="240"/>
      <c r="R222" s="240"/>
      <c r="S222" s="240"/>
      <c r="T222" s="241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2" t="s">
        <v>149</v>
      </c>
      <c r="AU222" s="242" t="s">
        <v>86</v>
      </c>
      <c r="AV222" s="13" t="s">
        <v>86</v>
      </c>
      <c r="AW222" s="13" t="s">
        <v>4</v>
      </c>
      <c r="AX222" s="13" t="s">
        <v>84</v>
      </c>
      <c r="AY222" s="242" t="s">
        <v>140</v>
      </c>
    </row>
    <row r="223" s="2" customFormat="1" ht="24.15" customHeight="1">
      <c r="A223" s="38"/>
      <c r="B223" s="39"/>
      <c r="C223" s="218" t="s">
        <v>295</v>
      </c>
      <c r="D223" s="218" t="s">
        <v>142</v>
      </c>
      <c r="E223" s="219" t="s">
        <v>296</v>
      </c>
      <c r="F223" s="220" t="s">
        <v>297</v>
      </c>
      <c r="G223" s="221" t="s">
        <v>145</v>
      </c>
      <c r="H223" s="222">
        <v>80.102000000000004</v>
      </c>
      <c r="I223" s="223"/>
      <c r="J223" s="224">
        <f>ROUND(I223*H223,2)</f>
        <v>0</v>
      </c>
      <c r="K223" s="220" t="s">
        <v>1</v>
      </c>
      <c r="L223" s="44"/>
      <c r="M223" s="225" t="s">
        <v>1</v>
      </c>
      <c r="N223" s="226" t="s">
        <v>41</v>
      </c>
      <c r="O223" s="91"/>
      <c r="P223" s="227">
        <f>O223*H223</f>
        <v>0</v>
      </c>
      <c r="Q223" s="227">
        <v>0.02</v>
      </c>
      <c r="R223" s="227">
        <f>Q223*H223</f>
        <v>1.6020400000000001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147</v>
      </c>
      <c r="AT223" s="229" t="s">
        <v>142</v>
      </c>
      <c r="AU223" s="229" t="s">
        <v>86</v>
      </c>
      <c r="AY223" s="17" t="s">
        <v>140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84</v>
      </c>
      <c r="BK223" s="230">
        <f>ROUND(I223*H223,2)</f>
        <v>0</v>
      </c>
      <c r="BL223" s="17" t="s">
        <v>147</v>
      </c>
      <c r="BM223" s="229" t="s">
        <v>298</v>
      </c>
    </row>
    <row r="224" s="13" customFormat="1">
      <c r="A224" s="13"/>
      <c r="B224" s="231"/>
      <c r="C224" s="232"/>
      <c r="D224" s="233" t="s">
        <v>149</v>
      </c>
      <c r="E224" s="234" t="s">
        <v>1</v>
      </c>
      <c r="F224" s="235" t="s">
        <v>299</v>
      </c>
      <c r="G224" s="232"/>
      <c r="H224" s="236">
        <v>80.102000000000004</v>
      </c>
      <c r="I224" s="237"/>
      <c r="J224" s="232"/>
      <c r="K224" s="232"/>
      <c r="L224" s="238"/>
      <c r="M224" s="239"/>
      <c r="N224" s="240"/>
      <c r="O224" s="240"/>
      <c r="P224" s="240"/>
      <c r="Q224" s="240"/>
      <c r="R224" s="240"/>
      <c r="S224" s="240"/>
      <c r="T224" s="241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2" t="s">
        <v>149</v>
      </c>
      <c r="AU224" s="242" t="s">
        <v>86</v>
      </c>
      <c r="AV224" s="13" t="s">
        <v>86</v>
      </c>
      <c r="AW224" s="13" t="s">
        <v>32</v>
      </c>
      <c r="AX224" s="13" t="s">
        <v>76</v>
      </c>
      <c r="AY224" s="242" t="s">
        <v>140</v>
      </c>
    </row>
    <row r="225" s="14" customFormat="1">
      <c r="A225" s="14"/>
      <c r="B225" s="243"/>
      <c r="C225" s="244"/>
      <c r="D225" s="233" t="s">
        <v>149</v>
      </c>
      <c r="E225" s="245" t="s">
        <v>1</v>
      </c>
      <c r="F225" s="246" t="s">
        <v>151</v>
      </c>
      <c r="G225" s="244"/>
      <c r="H225" s="247">
        <v>80.102000000000004</v>
      </c>
      <c r="I225" s="248"/>
      <c r="J225" s="244"/>
      <c r="K225" s="244"/>
      <c r="L225" s="249"/>
      <c r="M225" s="250"/>
      <c r="N225" s="251"/>
      <c r="O225" s="251"/>
      <c r="P225" s="251"/>
      <c r="Q225" s="251"/>
      <c r="R225" s="251"/>
      <c r="S225" s="251"/>
      <c r="T225" s="252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3" t="s">
        <v>149</v>
      </c>
      <c r="AU225" s="253" t="s">
        <v>86</v>
      </c>
      <c r="AV225" s="14" t="s">
        <v>147</v>
      </c>
      <c r="AW225" s="14" t="s">
        <v>32</v>
      </c>
      <c r="AX225" s="14" t="s">
        <v>84</v>
      </c>
      <c r="AY225" s="253" t="s">
        <v>140</v>
      </c>
    </row>
    <row r="226" s="12" customFormat="1" ht="22.8" customHeight="1">
      <c r="A226" s="12"/>
      <c r="B226" s="202"/>
      <c r="C226" s="203"/>
      <c r="D226" s="204" t="s">
        <v>75</v>
      </c>
      <c r="E226" s="216" t="s">
        <v>147</v>
      </c>
      <c r="F226" s="216" t="s">
        <v>300</v>
      </c>
      <c r="G226" s="203"/>
      <c r="H226" s="203"/>
      <c r="I226" s="206"/>
      <c r="J226" s="217">
        <f>BK226</f>
        <v>0</v>
      </c>
      <c r="K226" s="203"/>
      <c r="L226" s="208"/>
      <c r="M226" s="209"/>
      <c r="N226" s="210"/>
      <c r="O226" s="210"/>
      <c r="P226" s="211">
        <f>SUM(P227:P232)</f>
        <v>0</v>
      </c>
      <c r="Q226" s="210"/>
      <c r="R226" s="211">
        <f>SUM(R227:R232)</f>
        <v>4.4359567999999996</v>
      </c>
      <c r="S226" s="210"/>
      <c r="T226" s="212">
        <f>SUM(T227:T232)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3" t="s">
        <v>84</v>
      </c>
      <c r="AT226" s="214" t="s">
        <v>75</v>
      </c>
      <c r="AU226" s="214" t="s">
        <v>84</v>
      </c>
      <c r="AY226" s="213" t="s">
        <v>140</v>
      </c>
      <c r="BK226" s="215">
        <f>SUM(BK227:BK232)</f>
        <v>0</v>
      </c>
    </row>
    <row r="227" s="2" customFormat="1" ht="37.8" customHeight="1">
      <c r="A227" s="38"/>
      <c r="B227" s="39"/>
      <c r="C227" s="218" t="s">
        <v>301</v>
      </c>
      <c r="D227" s="218" t="s">
        <v>142</v>
      </c>
      <c r="E227" s="219" t="s">
        <v>302</v>
      </c>
      <c r="F227" s="220" t="s">
        <v>303</v>
      </c>
      <c r="G227" s="221" t="s">
        <v>145</v>
      </c>
      <c r="H227" s="222">
        <v>355.93000000000001</v>
      </c>
      <c r="I227" s="223"/>
      <c r="J227" s="224">
        <f>ROUND(I227*H227,2)</f>
        <v>0</v>
      </c>
      <c r="K227" s="220" t="s">
        <v>146</v>
      </c>
      <c r="L227" s="44"/>
      <c r="M227" s="225" t="s">
        <v>1</v>
      </c>
      <c r="N227" s="226" t="s">
        <v>41</v>
      </c>
      <c r="O227" s="91"/>
      <c r="P227" s="227">
        <f>O227*H227</f>
        <v>0</v>
      </c>
      <c r="Q227" s="227">
        <v>0</v>
      </c>
      <c r="R227" s="227">
        <f>Q227*H227</f>
        <v>0</v>
      </c>
      <c r="S227" s="227">
        <v>0</v>
      </c>
      <c r="T227" s="228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9" t="s">
        <v>147</v>
      </c>
      <c r="AT227" s="229" t="s">
        <v>142</v>
      </c>
      <c r="AU227" s="229" t="s">
        <v>86</v>
      </c>
      <c r="AY227" s="17" t="s">
        <v>140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7" t="s">
        <v>84</v>
      </c>
      <c r="BK227" s="230">
        <f>ROUND(I227*H227,2)</f>
        <v>0</v>
      </c>
      <c r="BL227" s="17" t="s">
        <v>147</v>
      </c>
      <c r="BM227" s="229" t="s">
        <v>304</v>
      </c>
    </row>
    <row r="228" s="15" customFormat="1">
      <c r="A228" s="15"/>
      <c r="B228" s="254"/>
      <c r="C228" s="255"/>
      <c r="D228" s="233" t="s">
        <v>149</v>
      </c>
      <c r="E228" s="256" t="s">
        <v>1</v>
      </c>
      <c r="F228" s="257" t="s">
        <v>286</v>
      </c>
      <c r="G228" s="255"/>
      <c r="H228" s="256" t="s">
        <v>1</v>
      </c>
      <c r="I228" s="258"/>
      <c r="J228" s="255"/>
      <c r="K228" s="255"/>
      <c r="L228" s="259"/>
      <c r="M228" s="260"/>
      <c r="N228" s="261"/>
      <c r="O228" s="261"/>
      <c r="P228" s="261"/>
      <c r="Q228" s="261"/>
      <c r="R228" s="261"/>
      <c r="S228" s="261"/>
      <c r="T228" s="262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3" t="s">
        <v>149</v>
      </c>
      <c r="AU228" s="263" t="s">
        <v>86</v>
      </c>
      <c r="AV228" s="15" t="s">
        <v>84</v>
      </c>
      <c r="AW228" s="15" t="s">
        <v>32</v>
      </c>
      <c r="AX228" s="15" t="s">
        <v>76</v>
      </c>
      <c r="AY228" s="263" t="s">
        <v>140</v>
      </c>
    </row>
    <row r="229" s="13" customFormat="1">
      <c r="A229" s="13"/>
      <c r="B229" s="231"/>
      <c r="C229" s="232"/>
      <c r="D229" s="233" t="s">
        <v>149</v>
      </c>
      <c r="E229" s="234" t="s">
        <v>1</v>
      </c>
      <c r="F229" s="235" t="s">
        <v>305</v>
      </c>
      <c r="G229" s="232"/>
      <c r="H229" s="236">
        <v>355.93000000000001</v>
      </c>
      <c r="I229" s="237"/>
      <c r="J229" s="232"/>
      <c r="K229" s="232"/>
      <c r="L229" s="238"/>
      <c r="M229" s="239"/>
      <c r="N229" s="240"/>
      <c r="O229" s="240"/>
      <c r="P229" s="240"/>
      <c r="Q229" s="240"/>
      <c r="R229" s="240"/>
      <c r="S229" s="240"/>
      <c r="T229" s="241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2" t="s">
        <v>149</v>
      </c>
      <c r="AU229" s="242" t="s">
        <v>86</v>
      </c>
      <c r="AV229" s="13" t="s">
        <v>86</v>
      </c>
      <c r="AW229" s="13" t="s">
        <v>32</v>
      </c>
      <c r="AX229" s="13" t="s">
        <v>76</v>
      </c>
      <c r="AY229" s="242" t="s">
        <v>140</v>
      </c>
    </row>
    <row r="230" s="14" customFormat="1">
      <c r="A230" s="14"/>
      <c r="B230" s="243"/>
      <c r="C230" s="244"/>
      <c r="D230" s="233" t="s">
        <v>149</v>
      </c>
      <c r="E230" s="245" t="s">
        <v>1</v>
      </c>
      <c r="F230" s="246" t="s">
        <v>151</v>
      </c>
      <c r="G230" s="244"/>
      <c r="H230" s="247">
        <v>355.93000000000001</v>
      </c>
      <c r="I230" s="248"/>
      <c r="J230" s="244"/>
      <c r="K230" s="244"/>
      <c r="L230" s="249"/>
      <c r="M230" s="250"/>
      <c r="N230" s="251"/>
      <c r="O230" s="251"/>
      <c r="P230" s="251"/>
      <c r="Q230" s="251"/>
      <c r="R230" s="251"/>
      <c r="S230" s="251"/>
      <c r="T230" s="252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3" t="s">
        <v>149</v>
      </c>
      <c r="AU230" s="253" t="s">
        <v>86</v>
      </c>
      <c r="AV230" s="14" t="s">
        <v>147</v>
      </c>
      <c r="AW230" s="14" t="s">
        <v>32</v>
      </c>
      <c r="AX230" s="14" t="s">
        <v>84</v>
      </c>
      <c r="AY230" s="253" t="s">
        <v>140</v>
      </c>
    </row>
    <row r="231" s="2" customFormat="1" ht="37.8" customHeight="1">
      <c r="A231" s="38"/>
      <c r="B231" s="39"/>
      <c r="C231" s="264" t="s">
        <v>306</v>
      </c>
      <c r="D231" s="264" t="s">
        <v>290</v>
      </c>
      <c r="E231" s="265" t="s">
        <v>307</v>
      </c>
      <c r="F231" s="266" t="s">
        <v>308</v>
      </c>
      <c r="G231" s="267" t="s">
        <v>145</v>
      </c>
      <c r="H231" s="268">
        <v>366.608</v>
      </c>
      <c r="I231" s="269"/>
      <c r="J231" s="270">
        <f>ROUND(I231*H231,2)</f>
        <v>0</v>
      </c>
      <c r="K231" s="266" t="s">
        <v>1</v>
      </c>
      <c r="L231" s="271"/>
      <c r="M231" s="272" t="s">
        <v>1</v>
      </c>
      <c r="N231" s="273" t="s">
        <v>41</v>
      </c>
      <c r="O231" s="91"/>
      <c r="P231" s="227">
        <f>O231*H231</f>
        <v>0</v>
      </c>
      <c r="Q231" s="227">
        <v>0.0121</v>
      </c>
      <c r="R231" s="227">
        <f>Q231*H231</f>
        <v>4.4359567999999996</v>
      </c>
      <c r="S231" s="227">
        <v>0</v>
      </c>
      <c r="T231" s="228">
        <f>S231*H231</f>
        <v>0</v>
      </c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R231" s="229" t="s">
        <v>188</v>
      </c>
      <c r="AT231" s="229" t="s">
        <v>290</v>
      </c>
      <c r="AU231" s="229" t="s">
        <v>86</v>
      </c>
      <c r="AY231" s="17" t="s">
        <v>140</v>
      </c>
      <c r="BE231" s="230">
        <f>IF(N231="základní",J231,0)</f>
        <v>0</v>
      </c>
      <c r="BF231" s="230">
        <f>IF(N231="snížená",J231,0)</f>
        <v>0</v>
      </c>
      <c r="BG231" s="230">
        <f>IF(N231="zákl. přenesená",J231,0)</f>
        <v>0</v>
      </c>
      <c r="BH231" s="230">
        <f>IF(N231="sníž. přenesená",J231,0)</f>
        <v>0</v>
      </c>
      <c r="BI231" s="230">
        <f>IF(N231="nulová",J231,0)</f>
        <v>0</v>
      </c>
      <c r="BJ231" s="17" t="s">
        <v>84</v>
      </c>
      <c r="BK231" s="230">
        <f>ROUND(I231*H231,2)</f>
        <v>0</v>
      </c>
      <c r="BL231" s="17" t="s">
        <v>147</v>
      </c>
      <c r="BM231" s="229" t="s">
        <v>309</v>
      </c>
    </row>
    <row r="232" s="13" customFormat="1">
      <c r="A232" s="13"/>
      <c r="B232" s="231"/>
      <c r="C232" s="232"/>
      <c r="D232" s="233" t="s">
        <v>149</v>
      </c>
      <c r="E232" s="232"/>
      <c r="F232" s="235" t="s">
        <v>310</v>
      </c>
      <c r="G232" s="232"/>
      <c r="H232" s="236">
        <v>366.608</v>
      </c>
      <c r="I232" s="237"/>
      <c r="J232" s="232"/>
      <c r="K232" s="232"/>
      <c r="L232" s="238"/>
      <c r="M232" s="239"/>
      <c r="N232" s="240"/>
      <c r="O232" s="240"/>
      <c r="P232" s="240"/>
      <c r="Q232" s="240"/>
      <c r="R232" s="240"/>
      <c r="S232" s="240"/>
      <c r="T232" s="241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2" t="s">
        <v>149</v>
      </c>
      <c r="AU232" s="242" t="s">
        <v>86</v>
      </c>
      <c r="AV232" s="13" t="s">
        <v>86</v>
      </c>
      <c r="AW232" s="13" t="s">
        <v>4</v>
      </c>
      <c r="AX232" s="13" t="s">
        <v>84</v>
      </c>
      <c r="AY232" s="242" t="s">
        <v>140</v>
      </c>
    </row>
    <row r="233" s="12" customFormat="1" ht="22.8" customHeight="1">
      <c r="A233" s="12"/>
      <c r="B233" s="202"/>
      <c r="C233" s="203"/>
      <c r="D233" s="204" t="s">
        <v>75</v>
      </c>
      <c r="E233" s="216" t="s">
        <v>175</v>
      </c>
      <c r="F233" s="216" t="s">
        <v>311</v>
      </c>
      <c r="G233" s="203"/>
      <c r="H233" s="203"/>
      <c r="I233" s="206"/>
      <c r="J233" s="217">
        <f>BK233</f>
        <v>0</v>
      </c>
      <c r="K233" s="203"/>
      <c r="L233" s="208"/>
      <c r="M233" s="209"/>
      <c r="N233" s="210"/>
      <c r="O233" s="210"/>
      <c r="P233" s="211">
        <f>SUM(P234:P256)</f>
        <v>0</v>
      </c>
      <c r="Q233" s="210"/>
      <c r="R233" s="211">
        <f>SUM(R234:R256)</f>
        <v>525.90159317999996</v>
      </c>
      <c r="S233" s="210"/>
      <c r="T233" s="212">
        <f>SUM(T234:T256)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13" t="s">
        <v>84</v>
      </c>
      <c r="AT233" s="214" t="s">
        <v>75</v>
      </c>
      <c r="AU233" s="214" t="s">
        <v>84</v>
      </c>
      <c r="AY233" s="213" t="s">
        <v>140</v>
      </c>
      <c r="BK233" s="215">
        <f>SUM(BK234:BK256)</f>
        <v>0</v>
      </c>
    </row>
    <row r="234" s="2" customFormat="1" ht="33" customHeight="1">
      <c r="A234" s="38"/>
      <c r="B234" s="39"/>
      <c r="C234" s="218" t="s">
        <v>312</v>
      </c>
      <c r="D234" s="218" t="s">
        <v>142</v>
      </c>
      <c r="E234" s="219" t="s">
        <v>313</v>
      </c>
      <c r="F234" s="220" t="s">
        <v>314</v>
      </c>
      <c r="G234" s="221" t="s">
        <v>145</v>
      </c>
      <c r="H234" s="222">
        <v>12</v>
      </c>
      <c r="I234" s="223"/>
      <c r="J234" s="224">
        <f>ROUND(I234*H234,2)</f>
        <v>0</v>
      </c>
      <c r="K234" s="220" t="s">
        <v>146</v>
      </c>
      <c r="L234" s="44"/>
      <c r="M234" s="225" t="s">
        <v>1</v>
      </c>
      <c r="N234" s="226" t="s">
        <v>41</v>
      </c>
      <c r="O234" s="91"/>
      <c r="P234" s="227">
        <f>O234*H234</f>
        <v>0</v>
      </c>
      <c r="Q234" s="227">
        <v>0.0073499999999999998</v>
      </c>
      <c r="R234" s="227">
        <f>Q234*H234</f>
        <v>0.088200000000000001</v>
      </c>
      <c r="S234" s="227">
        <v>0</v>
      </c>
      <c r="T234" s="228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9" t="s">
        <v>147</v>
      </c>
      <c r="AT234" s="229" t="s">
        <v>142</v>
      </c>
      <c r="AU234" s="229" t="s">
        <v>86</v>
      </c>
      <c r="AY234" s="17" t="s">
        <v>140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7" t="s">
        <v>84</v>
      </c>
      <c r="BK234" s="230">
        <f>ROUND(I234*H234,2)</f>
        <v>0</v>
      </c>
      <c r="BL234" s="17" t="s">
        <v>147</v>
      </c>
      <c r="BM234" s="229" t="s">
        <v>315</v>
      </c>
    </row>
    <row r="235" s="15" customFormat="1">
      <c r="A235" s="15"/>
      <c r="B235" s="254"/>
      <c r="C235" s="255"/>
      <c r="D235" s="233" t="s">
        <v>149</v>
      </c>
      <c r="E235" s="256" t="s">
        <v>1</v>
      </c>
      <c r="F235" s="257" t="s">
        <v>316</v>
      </c>
      <c r="G235" s="255"/>
      <c r="H235" s="256" t="s">
        <v>1</v>
      </c>
      <c r="I235" s="258"/>
      <c r="J235" s="255"/>
      <c r="K235" s="255"/>
      <c r="L235" s="259"/>
      <c r="M235" s="260"/>
      <c r="N235" s="261"/>
      <c r="O235" s="261"/>
      <c r="P235" s="261"/>
      <c r="Q235" s="261"/>
      <c r="R235" s="261"/>
      <c r="S235" s="261"/>
      <c r="T235" s="262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63" t="s">
        <v>149</v>
      </c>
      <c r="AU235" s="263" t="s">
        <v>86</v>
      </c>
      <c r="AV235" s="15" t="s">
        <v>84</v>
      </c>
      <c r="AW235" s="15" t="s">
        <v>32</v>
      </c>
      <c r="AX235" s="15" t="s">
        <v>76</v>
      </c>
      <c r="AY235" s="263" t="s">
        <v>140</v>
      </c>
    </row>
    <row r="236" s="13" customFormat="1">
      <c r="A236" s="13"/>
      <c r="B236" s="231"/>
      <c r="C236" s="232"/>
      <c r="D236" s="233" t="s">
        <v>149</v>
      </c>
      <c r="E236" s="234" t="s">
        <v>1</v>
      </c>
      <c r="F236" s="235" t="s">
        <v>317</v>
      </c>
      <c r="G236" s="232"/>
      <c r="H236" s="236">
        <v>12</v>
      </c>
      <c r="I236" s="237"/>
      <c r="J236" s="232"/>
      <c r="K236" s="232"/>
      <c r="L236" s="238"/>
      <c r="M236" s="239"/>
      <c r="N236" s="240"/>
      <c r="O236" s="240"/>
      <c r="P236" s="240"/>
      <c r="Q236" s="240"/>
      <c r="R236" s="240"/>
      <c r="S236" s="240"/>
      <c r="T236" s="241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2" t="s">
        <v>149</v>
      </c>
      <c r="AU236" s="242" t="s">
        <v>86</v>
      </c>
      <c r="AV236" s="13" t="s">
        <v>86</v>
      </c>
      <c r="AW236" s="13" t="s">
        <v>32</v>
      </c>
      <c r="AX236" s="13" t="s">
        <v>76</v>
      </c>
      <c r="AY236" s="242" t="s">
        <v>140</v>
      </c>
    </row>
    <row r="237" s="14" customFormat="1">
      <c r="A237" s="14"/>
      <c r="B237" s="243"/>
      <c r="C237" s="244"/>
      <c r="D237" s="233" t="s">
        <v>149</v>
      </c>
      <c r="E237" s="245" t="s">
        <v>1</v>
      </c>
      <c r="F237" s="246" t="s">
        <v>151</v>
      </c>
      <c r="G237" s="244"/>
      <c r="H237" s="247">
        <v>12</v>
      </c>
      <c r="I237" s="248"/>
      <c r="J237" s="244"/>
      <c r="K237" s="244"/>
      <c r="L237" s="249"/>
      <c r="M237" s="250"/>
      <c r="N237" s="251"/>
      <c r="O237" s="251"/>
      <c r="P237" s="251"/>
      <c r="Q237" s="251"/>
      <c r="R237" s="251"/>
      <c r="S237" s="251"/>
      <c r="T237" s="252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3" t="s">
        <v>149</v>
      </c>
      <c r="AU237" s="253" t="s">
        <v>86</v>
      </c>
      <c r="AV237" s="14" t="s">
        <v>147</v>
      </c>
      <c r="AW237" s="14" t="s">
        <v>32</v>
      </c>
      <c r="AX237" s="14" t="s">
        <v>84</v>
      </c>
      <c r="AY237" s="253" t="s">
        <v>140</v>
      </c>
    </row>
    <row r="238" s="2" customFormat="1" ht="24.15" customHeight="1">
      <c r="A238" s="38"/>
      <c r="B238" s="39"/>
      <c r="C238" s="218" t="s">
        <v>318</v>
      </c>
      <c r="D238" s="218" t="s">
        <v>142</v>
      </c>
      <c r="E238" s="219" t="s">
        <v>319</v>
      </c>
      <c r="F238" s="220" t="s">
        <v>320</v>
      </c>
      <c r="G238" s="221" t="s">
        <v>145</v>
      </c>
      <c r="H238" s="222">
        <v>12</v>
      </c>
      <c r="I238" s="223"/>
      <c r="J238" s="224">
        <f>ROUND(I238*H238,2)</f>
        <v>0</v>
      </c>
      <c r="K238" s="220" t="s">
        <v>245</v>
      </c>
      <c r="L238" s="44"/>
      <c r="M238" s="225" t="s">
        <v>1</v>
      </c>
      <c r="N238" s="226" t="s">
        <v>41</v>
      </c>
      <c r="O238" s="91"/>
      <c r="P238" s="227">
        <f>O238*H238</f>
        <v>0</v>
      </c>
      <c r="Q238" s="227">
        <v>0.00025999999999999998</v>
      </c>
      <c r="R238" s="227">
        <f>Q238*H238</f>
        <v>0.0031199999999999995</v>
      </c>
      <c r="S238" s="227">
        <v>0</v>
      </c>
      <c r="T238" s="22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9" t="s">
        <v>147</v>
      </c>
      <c r="AT238" s="229" t="s">
        <v>142</v>
      </c>
      <c r="AU238" s="229" t="s">
        <v>86</v>
      </c>
      <c r="AY238" s="17" t="s">
        <v>140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7" t="s">
        <v>84</v>
      </c>
      <c r="BK238" s="230">
        <f>ROUND(I238*H238,2)</f>
        <v>0</v>
      </c>
      <c r="BL238" s="17" t="s">
        <v>147</v>
      </c>
      <c r="BM238" s="229" t="s">
        <v>321</v>
      </c>
    </row>
    <row r="239" s="2" customFormat="1" ht="44.25" customHeight="1">
      <c r="A239" s="38"/>
      <c r="B239" s="39"/>
      <c r="C239" s="218" t="s">
        <v>322</v>
      </c>
      <c r="D239" s="218" t="s">
        <v>142</v>
      </c>
      <c r="E239" s="219" t="s">
        <v>323</v>
      </c>
      <c r="F239" s="220" t="s">
        <v>324</v>
      </c>
      <c r="G239" s="221" t="s">
        <v>145</v>
      </c>
      <c r="H239" s="222">
        <v>12</v>
      </c>
      <c r="I239" s="223"/>
      <c r="J239" s="224">
        <f>ROUND(I239*H239,2)</f>
        <v>0</v>
      </c>
      <c r="K239" s="220" t="s">
        <v>146</v>
      </c>
      <c r="L239" s="44"/>
      <c r="M239" s="225" t="s">
        <v>1</v>
      </c>
      <c r="N239" s="226" t="s">
        <v>41</v>
      </c>
      <c r="O239" s="91"/>
      <c r="P239" s="227">
        <f>O239*H239</f>
        <v>0</v>
      </c>
      <c r="Q239" s="227">
        <v>0.018380000000000001</v>
      </c>
      <c r="R239" s="227">
        <f>Q239*H239</f>
        <v>0.22056000000000001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147</v>
      </c>
      <c r="AT239" s="229" t="s">
        <v>142</v>
      </c>
      <c r="AU239" s="229" t="s">
        <v>86</v>
      </c>
      <c r="AY239" s="17" t="s">
        <v>140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84</v>
      </c>
      <c r="BK239" s="230">
        <f>ROUND(I239*H239,2)</f>
        <v>0</v>
      </c>
      <c r="BL239" s="17" t="s">
        <v>147</v>
      </c>
      <c r="BM239" s="229" t="s">
        <v>325</v>
      </c>
    </row>
    <row r="240" s="2" customFormat="1" ht="24.15" customHeight="1">
      <c r="A240" s="38"/>
      <c r="B240" s="39"/>
      <c r="C240" s="218" t="s">
        <v>326</v>
      </c>
      <c r="D240" s="218" t="s">
        <v>142</v>
      </c>
      <c r="E240" s="219" t="s">
        <v>327</v>
      </c>
      <c r="F240" s="220" t="s">
        <v>328</v>
      </c>
      <c r="G240" s="221" t="s">
        <v>145</v>
      </c>
      <c r="H240" s="222">
        <v>5.8799999999999999</v>
      </c>
      <c r="I240" s="223"/>
      <c r="J240" s="224">
        <f>ROUND(I240*H240,2)</f>
        <v>0</v>
      </c>
      <c r="K240" s="220" t="s">
        <v>146</v>
      </c>
      <c r="L240" s="44"/>
      <c r="M240" s="225" t="s">
        <v>1</v>
      </c>
      <c r="N240" s="226" t="s">
        <v>41</v>
      </c>
      <c r="O240" s="91"/>
      <c r="P240" s="227">
        <f>O240*H240</f>
        <v>0</v>
      </c>
      <c r="Q240" s="227">
        <v>0.034680000000000002</v>
      </c>
      <c r="R240" s="227">
        <f>Q240*H240</f>
        <v>0.2039184</v>
      </c>
      <c r="S240" s="227">
        <v>0</v>
      </c>
      <c r="T240" s="22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9" t="s">
        <v>147</v>
      </c>
      <c r="AT240" s="229" t="s">
        <v>142</v>
      </c>
      <c r="AU240" s="229" t="s">
        <v>86</v>
      </c>
      <c r="AY240" s="17" t="s">
        <v>140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7" t="s">
        <v>84</v>
      </c>
      <c r="BK240" s="230">
        <f>ROUND(I240*H240,2)</f>
        <v>0</v>
      </c>
      <c r="BL240" s="17" t="s">
        <v>147</v>
      </c>
      <c r="BM240" s="229" t="s">
        <v>329</v>
      </c>
    </row>
    <row r="241" s="15" customFormat="1">
      <c r="A241" s="15"/>
      <c r="B241" s="254"/>
      <c r="C241" s="255"/>
      <c r="D241" s="233" t="s">
        <v>149</v>
      </c>
      <c r="E241" s="256" t="s">
        <v>1</v>
      </c>
      <c r="F241" s="257" t="s">
        <v>330</v>
      </c>
      <c r="G241" s="255"/>
      <c r="H241" s="256" t="s">
        <v>1</v>
      </c>
      <c r="I241" s="258"/>
      <c r="J241" s="255"/>
      <c r="K241" s="255"/>
      <c r="L241" s="259"/>
      <c r="M241" s="260"/>
      <c r="N241" s="261"/>
      <c r="O241" s="261"/>
      <c r="P241" s="261"/>
      <c r="Q241" s="261"/>
      <c r="R241" s="261"/>
      <c r="S241" s="261"/>
      <c r="T241" s="262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63" t="s">
        <v>149</v>
      </c>
      <c r="AU241" s="263" t="s">
        <v>86</v>
      </c>
      <c r="AV241" s="15" t="s">
        <v>84</v>
      </c>
      <c r="AW241" s="15" t="s">
        <v>32</v>
      </c>
      <c r="AX241" s="15" t="s">
        <v>76</v>
      </c>
      <c r="AY241" s="263" t="s">
        <v>140</v>
      </c>
    </row>
    <row r="242" s="13" customFormat="1">
      <c r="A242" s="13"/>
      <c r="B242" s="231"/>
      <c r="C242" s="232"/>
      <c r="D242" s="233" t="s">
        <v>149</v>
      </c>
      <c r="E242" s="234" t="s">
        <v>1</v>
      </c>
      <c r="F242" s="235" t="s">
        <v>331</v>
      </c>
      <c r="G242" s="232"/>
      <c r="H242" s="236">
        <v>5.8799999999999999</v>
      </c>
      <c r="I242" s="237"/>
      <c r="J242" s="232"/>
      <c r="K242" s="232"/>
      <c r="L242" s="238"/>
      <c r="M242" s="239"/>
      <c r="N242" s="240"/>
      <c r="O242" s="240"/>
      <c r="P242" s="240"/>
      <c r="Q242" s="240"/>
      <c r="R242" s="240"/>
      <c r="S242" s="240"/>
      <c r="T242" s="241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2" t="s">
        <v>149</v>
      </c>
      <c r="AU242" s="242" t="s">
        <v>86</v>
      </c>
      <c r="AV242" s="13" t="s">
        <v>86</v>
      </c>
      <c r="AW242" s="13" t="s">
        <v>32</v>
      </c>
      <c r="AX242" s="13" t="s">
        <v>76</v>
      </c>
      <c r="AY242" s="242" t="s">
        <v>140</v>
      </c>
    </row>
    <row r="243" s="14" customFormat="1">
      <c r="A243" s="14"/>
      <c r="B243" s="243"/>
      <c r="C243" s="244"/>
      <c r="D243" s="233" t="s">
        <v>149</v>
      </c>
      <c r="E243" s="245" t="s">
        <v>1</v>
      </c>
      <c r="F243" s="246" t="s">
        <v>151</v>
      </c>
      <c r="G243" s="244"/>
      <c r="H243" s="247">
        <v>5.8799999999999999</v>
      </c>
      <c r="I243" s="248"/>
      <c r="J243" s="244"/>
      <c r="K243" s="244"/>
      <c r="L243" s="249"/>
      <c r="M243" s="250"/>
      <c r="N243" s="251"/>
      <c r="O243" s="251"/>
      <c r="P243" s="251"/>
      <c r="Q243" s="251"/>
      <c r="R243" s="251"/>
      <c r="S243" s="251"/>
      <c r="T243" s="252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3" t="s">
        <v>149</v>
      </c>
      <c r="AU243" s="253" t="s">
        <v>86</v>
      </c>
      <c r="AV243" s="14" t="s">
        <v>147</v>
      </c>
      <c r="AW243" s="14" t="s">
        <v>32</v>
      </c>
      <c r="AX243" s="14" t="s">
        <v>84</v>
      </c>
      <c r="AY243" s="253" t="s">
        <v>140</v>
      </c>
    </row>
    <row r="244" s="2" customFormat="1" ht="33" customHeight="1">
      <c r="A244" s="38"/>
      <c r="B244" s="39"/>
      <c r="C244" s="218" t="s">
        <v>332</v>
      </c>
      <c r="D244" s="218" t="s">
        <v>142</v>
      </c>
      <c r="E244" s="219" t="s">
        <v>333</v>
      </c>
      <c r="F244" s="220" t="s">
        <v>334</v>
      </c>
      <c r="G244" s="221" t="s">
        <v>169</v>
      </c>
      <c r="H244" s="222">
        <v>111.724</v>
      </c>
      <c r="I244" s="223"/>
      <c r="J244" s="224">
        <f>ROUND(I244*H244,2)</f>
        <v>0</v>
      </c>
      <c r="K244" s="220" t="s">
        <v>146</v>
      </c>
      <c r="L244" s="44"/>
      <c r="M244" s="225" t="s">
        <v>1</v>
      </c>
      <c r="N244" s="226" t="s">
        <v>41</v>
      </c>
      <c r="O244" s="91"/>
      <c r="P244" s="227">
        <f>O244*H244</f>
        <v>0</v>
      </c>
      <c r="Q244" s="227">
        <v>2.5018699999999998</v>
      </c>
      <c r="R244" s="227">
        <f>Q244*H244</f>
        <v>279.51892387999999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147</v>
      </c>
      <c r="AT244" s="229" t="s">
        <v>142</v>
      </c>
      <c r="AU244" s="229" t="s">
        <v>86</v>
      </c>
      <c r="AY244" s="17" t="s">
        <v>140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84</v>
      </c>
      <c r="BK244" s="230">
        <f>ROUND(I244*H244,2)</f>
        <v>0</v>
      </c>
      <c r="BL244" s="17" t="s">
        <v>147</v>
      </c>
      <c r="BM244" s="229" t="s">
        <v>335</v>
      </c>
    </row>
    <row r="245" s="13" customFormat="1">
      <c r="A245" s="13"/>
      <c r="B245" s="231"/>
      <c r="C245" s="232"/>
      <c r="D245" s="233" t="s">
        <v>149</v>
      </c>
      <c r="E245" s="234" t="s">
        <v>1</v>
      </c>
      <c r="F245" s="235" t="s">
        <v>336</v>
      </c>
      <c r="G245" s="232"/>
      <c r="H245" s="236">
        <v>111.724</v>
      </c>
      <c r="I245" s="237"/>
      <c r="J245" s="232"/>
      <c r="K245" s="232"/>
      <c r="L245" s="238"/>
      <c r="M245" s="239"/>
      <c r="N245" s="240"/>
      <c r="O245" s="240"/>
      <c r="P245" s="240"/>
      <c r="Q245" s="240"/>
      <c r="R245" s="240"/>
      <c r="S245" s="240"/>
      <c r="T245" s="241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2" t="s">
        <v>149</v>
      </c>
      <c r="AU245" s="242" t="s">
        <v>86</v>
      </c>
      <c r="AV245" s="13" t="s">
        <v>86</v>
      </c>
      <c r="AW245" s="13" t="s">
        <v>32</v>
      </c>
      <c r="AX245" s="13" t="s">
        <v>76</v>
      </c>
      <c r="AY245" s="242" t="s">
        <v>140</v>
      </c>
    </row>
    <row r="246" s="14" customFormat="1">
      <c r="A246" s="14"/>
      <c r="B246" s="243"/>
      <c r="C246" s="244"/>
      <c r="D246" s="233" t="s">
        <v>149</v>
      </c>
      <c r="E246" s="245" t="s">
        <v>1</v>
      </c>
      <c r="F246" s="246" t="s">
        <v>151</v>
      </c>
      <c r="G246" s="244"/>
      <c r="H246" s="247">
        <v>111.724</v>
      </c>
      <c r="I246" s="248"/>
      <c r="J246" s="244"/>
      <c r="K246" s="244"/>
      <c r="L246" s="249"/>
      <c r="M246" s="250"/>
      <c r="N246" s="251"/>
      <c r="O246" s="251"/>
      <c r="P246" s="251"/>
      <c r="Q246" s="251"/>
      <c r="R246" s="251"/>
      <c r="S246" s="251"/>
      <c r="T246" s="25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3" t="s">
        <v>149</v>
      </c>
      <c r="AU246" s="253" t="s">
        <v>86</v>
      </c>
      <c r="AV246" s="14" t="s">
        <v>147</v>
      </c>
      <c r="AW246" s="14" t="s">
        <v>32</v>
      </c>
      <c r="AX246" s="14" t="s">
        <v>84</v>
      </c>
      <c r="AY246" s="253" t="s">
        <v>140</v>
      </c>
    </row>
    <row r="247" s="2" customFormat="1" ht="49.05" customHeight="1">
      <c r="A247" s="38"/>
      <c r="B247" s="39"/>
      <c r="C247" s="218" t="s">
        <v>337</v>
      </c>
      <c r="D247" s="218" t="s">
        <v>142</v>
      </c>
      <c r="E247" s="219" t="s">
        <v>338</v>
      </c>
      <c r="F247" s="220" t="s">
        <v>339</v>
      </c>
      <c r="G247" s="221" t="s">
        <v>169</v>
      </c>
      <c r="H247" s="222">
        <v>111.724</v>
      </c>
      <c r="I247" s="223"/>
      <c r="J247" s="224">
        <f>ROUND(I247*H247,2)</f>
        <v>0</v>
      </c>
      <c r="K247" s="220" t="s">
        <v>146</v>
      </c>
      <c r="L247" s="44"/>
      <c r="M247" s="225" t="s">
        <v>1</v>
      </c>
      <c r="N247" s="226" t="s">
        <v>41</v>
      </c>
      <c r="O247" s="91"/>
      <c r="P247" s="227">
        <f>O247*H247</f>
        <v>0</v>
      </c>
      <c r="Q247" s="227">
        <v>0.01</v>
      </c>
      <c r="R247" s="227">
        <f>Q247*H247</f>
        <v>1.11724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147</v>
      </c>
      <c r="AT247" s="229" t="s">
        <v>142</v>
      </c>
      <c r="AU247" s="229" t="s">
        <v>86</v>
      </c>
      <c r="AY247" s="17" t="s">
        <v>140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84</v>
      </c>
      <c r="BK247" s="230">
        <f>ROUND(I247*H247,2)</f>
        <v>0</v>
      </c>
      <c r="BL247" s="17" t="s">
        <v>147</v>
      </c>
      <c r="BM247" s="229" t="s">
        <v>340</v>
      </c>
    </row>
    <row r="248" s="2" customFormat="1" ht="37.8" customHeight="1">
      <c r="A248" s="38"/>
      <c r="B248" s="39"/>
      <c r="C248" s="218" t="s">
        <v>341</v>
      </c>
      <c r="D248" s="218" t="s">
        <v>142</v>
      </c>
      <c r="E248" s="219" t="s">
        <v>342</v>
      </c>
      <c r="F248" s="220" t="s">
        <v>343</v>
      </c>
      <c r="G248" s="221" t="s">
        <v>169</v>
      </c>
      <c r="H248" s="222">
        <v>111.724</v>
      </c>
      <c r="I248" s="223"/>
      <c r="J248" s="224">
        <f>ROUND(I248*H248,2)</f>
        <v>0</v>
      </c>
      <c r="K248" s="220" t="s">
        <v>146</v>
      </c>
      <c r="L248" s="44"/>
      <c r="M248" s="225" t="s">
        <v>1</v>
      </c>
      <c r="N248" s="226" t="s">
        <v>41</v>
      </c>
      <c r="O248" s="91"/>
      <c r="P248" s="227">
        <f>O248*H248</f>
        <v>0</v>
      </c>
      <c r="Q248" s="227">
        <v>0.030300000000000001</v>
      </c>
      <c r="R248" s="227">
        <f>Q248*H248</f>
        <v>3.3852372000000002</v>
      </c>
      <c r="S248" s="227">
        <v>0</v>
      </c>
      <c r="T248" s="228">
        <f>S248*H248</f>
        <v>0</v>
      </c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R248" s="229" t="s">
        <v>147</v>
      </c>
      <c r="AT248" s="229" t="s">
        <v>142</v>
      </c>
      <c r="AU248" s="229" t="s">
        <v>86</v>
      </c>
      <c r="AY248" s="17" t="s">
        <v>140</v>
      </c>
      <c r="BE248" s="230">
        <f>IF(N248="základní",J248,0)</f>
        <v>0</v>
      </c>
      <c r="BF248" s="230">
        <f>IF(N248="snížená",J248,0)</f>
        <v>0</v>
      </c>
      <c r="BG248" s="230">
        <f>IF(N248="zákl. přenesená",J248,0)</f>
        <v>0</v>
      </c>
      <c r="BH248" s="230">
        <f>IF(N248="sníž. přenesená",J248,0)</f>
        <v>0</v>
      </c>
      <c r="BI248" s="230">
        <f>IF(N248="nulová",J248,0)</f>
        <v>0</v>
      </c>
      <c r="BJ248" s="17" t="s">
        <v>84</v>
      </c>
      <c r="BK248" s="230">
        <f>ROUND(I248*H248,2)</f>
        <v>0</v>
      </c>
      <c r="BL248" s="17" t="s">
        <v>147</v>
      </c>
      <c r="BM248" s="229" t="s">
        <v>344</v>
      </c>
    </row>
    <row r="249" s="2" customFormat="1" ht="24.15" customHeight="1">
      <c r="A249" s="38"/>
      <c r="B249" s="39"/>
      <c r="C249" s="218" t="s">
        <v>345</v>
      </c>
      <c r="D249" s="218" t="s">
        <v>142</v>
      </c>
      <c r="E249" s="219" t="s">
        <v>346</v>
      </c>
      <c r="F249" s="220" t="s">
        <v>347</v>
      </c>
      <c r="G249" s="221" t="s">
        <v>159</v>
      </c>
      <c r="H249" s="222">
        <v>184.33500000000001</v>
      </c>
      <c r="I249" s="223"/>
      <c r="J249" s="224">
        <f>ROUND(I249*H249,2)</f>
        <v>0</v>
      </c>
      <c r="K249" s="220" t="s">
        <v>146</v>
      </c>
      <c r="L249" s="44"/>
      <c r="M249" s="225" t="s">
        <v>1</v>
      </c>
      <c r="N249" s="226" t="s">
        <v>41</v>
      </c>
      <c r="O249" s="91"/>
      <c r="P249" s="227">
        <f>O249*H249</f>
        <v>0</v>
      </c>
      <c r="Q249" s="227">
        <v>0.00021000000000000001</v>
      </c>
      <c r="R249" s="227">
        <f>Q249*H249</f>
        <v>0.038710350000000004</v>
      </c>
      <c r="S249" s="227">
        <v>0</v>
      </c>
      <c r="T249" s="228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29" t="s">
        <v>147</v>
      </c>
      <c r="AT249" s="229" t="s">
        <v>142</v>
      </c>
      <c r="AU249" s="229" t="s">
        <v>86</v>
      </c>
      <c r="AY249" s="17" t="s">
        <v>140</v>
      </c>
      <c r="BE249" s="230">
        <f>IF(N249="základní",J249,0)</f>
        <v>0</v>
      </c>
      <c r="BF249" s="230">
        <f>IF(N249="snížená",J249,0)</f>
        <v>0</v>
      </c>
      <c r="BG249" s="230">
        <f>IF(N249="zákl. přenesená",J249,0)</f>
        <v>0</v>
      </c>
      <c r="BH249" s="230">
        <f>IF(N249="sníž. přenesená",J249,0)</f>
        <v>0</v>
      </c>
      <c r="BI249" s="230">
        <f>IF(N249="nulová",J249,0)</f>
        <v>0</v>
      </c>
      <c r="BJ249" s="17" t="s">
        <v>84</v>
      </c>
      <c r="BK249" s="230">
        <f>ROUND(I249*H249,2)</f>
        <v>0</v>
      </c>
      <c r="BL249" s="17" t="s">
        <v>147</v>
      </c>
      <c r="BM249" s="229" t="s">
        <v>348</v>
      </c>
    </row>
    <row r="250" s="2" customFormat="1" ht="37.8" customHeight="1">
      <c r="A250" s="38"/>
      <c r="B250" s="39"/>
      <c r="C250" s="218" t="s">
        <v>349</v>
      </c>
      <c r="D250" s="218" t="s">
        <v>142</v>
      </c>
      <c r="E250" s="219" t="s">
        <v>350</v>
      </c>
      <c r="F250" s="220" t="s">
        <v>351</v>
      </c>
      <c r="G250" s="221" t="s">
        <v>159</v>
      </c>
      <c r="H250" s="222">
        <v>184.33500000000001</v>
      </c>
      <c r="I250" s="223"/>
      <c r="J250" s="224">
        <f>ROUND(I250*H250,2)</f>
        <v>0</v>
      </c>
      <c r="K250" s="220" t="s">
        <v>146</v>
      </c>
      <c r="L250" s="44"/>
      <c r="M250" s="225" t="s">
        <v>1</v>
      </c>
      <c r="N250" s="226" t="s">
        <v>41</v>
      </c>
      <c r="O250" s="91"/>
      <c r="P250" s="227">
        <f>O250*H250</f>
        <v>0</v>
      </c>
      <c r="Q250" s="227">
        <v>1.0000000000000001E-05</v>
      </c>
      <c r="R250" s="227">
        <f>Q250*H250</f>
        <v>0.0018433500000000003</v>
      </c>
      <c r="S250" s="227">
        <v>0</v>
      </c>
      <c r="T250" s="22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9" t="s">
        <v>147</v>
      </c>
      <c r="AT250" s="229" t="s">
        <v>142</v>
      </c>
      <c r="AU250" s="229" t="s">
        <v>86</v>
      </c>
      <c r="AY250" s="17" t="s">
        <v>140</v>
      </c>
      <c r="BE250" s="230">
        <f>IF(N250="základní",J250,0)</f>
        <v>0</v>
      </c>
      <c r="BF250" s="230">
        <f>IF(N250="snížená",J250,0)</f>
        <v>0</v>
      </c>
      <c r="BG250" s="230">
        <f>IF(N250="zákl. přenesená",J250,0)</f>
        <v>0</v>
      </c>
      <c r="BH250" s="230">
        <f>IF(N250="sníž. přenesená",J250,0)</f>
        <v>0</v>
      </c>
      <c r="BI250" s="230">
        <f>IF(N250="nulová",J250,0)</f>
        <v>0</v>
      </c>
      <c r="BJ250" s="17" t="s">
        <v>84</v>
      </c>
      <c r="BK250" s="230">
        <f>ROUND(I250*H250,2)</f>
        <v>0</v>
      </c>
      <c r="BL250" s="17" t="s">
        <v>147</v>
      </c>
      <c r="BM250" s="229" t="s">
        <v>352</v>
      </c>
    </row>
    <row r="251" s="13" customFormat="1">
      <c r="A251" s="13"/>
      <c r="B251" s="231"/>
      <c r="C251" s="232"/>
      <c r="D251" s="233" t="s">
        <v>149</v>
      </c>
      <c r="E251" s="234" t="s">
        <v>1</v>
      </c>
      <c r="F251" s="235" t="s">
        <v>353</v>
      </c>
      <c r="G251" s="232"/>
      <c r="H251" s="236">
        <v>184.33500000000001</v>
      </c>
      <c r="I251" s="237"/>
      <c r="J251" s="232"/>
      <c r="K251" s="232"/>
      <c r="L251" s="238"/>
      <c r="M251" s="239"/>
      <c r="N251" s="240"/>
      <c r="O251" s="240"/>
      <c r="P251" s="240"/>
      <c r="Q251" s="240"/>
      <c r="R251" s="240"/>
      <c r="S251" s="240"/>
      <c r="T251" s="241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2" t="s">
        <v>149</v>
      </c>
      <c r="AU251" s="242" t="s">
        <v>86</v>
      </c>
      <c r="AV251" s="13" t="s">
        <v>86</v>
      </c>
      <c r="AW251" s="13" t="s">
        <v>32</v>
      </c>
      <c r="AX251" s="13" t="s">
        <v>76</v>
      </c>
      <c r="AY251" s="242" t="s">
        <v>140</v>
      </c>
    </row>
    <row r="252" s="14" customFormat="1">
      <c r="A252" s="14"/>
      <c r="B252" s="243"/>
      <c r="C252" s="244"/>
      <c r="D252" s="233" t="s">
        <v>149</v>
      </c>
      <c r="E252" s="245" t="s">
        <v>1</v>
      </c>
      <c r="F252" s="246" t="s">
        <v>151</v>
      </c>
      <c r="G252" s="244"/>
      <c r="H252" s="247">
        <v>184.33500000000001</v>
      </c>
      <c r="I252" s="248"/>
      <c r="J252" s="244"/>
      <c r="K252" s="244"/>
      <c r="L252" s="249"/>
      <c r="M252" s="250"/>
      <c r="N252" s="251"/>
      <c r="O252" s="251"/>
      <c r="P252" s="251"/>
      <c r="Q252" s="251"/>
      <c r="R252" s="251"/>
      <c r="S252" s="251"/>
      <c r="T252" s="252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3" t="s">
        <v>149</v>
      </c>
      <c r="AU252" s="253" t="s">
        <v>86</v>
      </c>
      <c r="AV252" s="14" t="s">
        <v>147</v>
      </c>
      <c r="AW252" s="14" t="s">
        <v>32</v>
      </c>
      <c r="AX252" s="14" t="s">
        <v>84</v>
      </c>
      <c r="AY252" s="253" t="s">
        <v>140</v>
      </c>
    </row>
    <row r="253" s="2" customFormat="1" ht="33" customHeight="1">
      <c r="A253" s="38"/>
      <c r="B253" s="39"/>
      <c r="C253" s="218" t="s">
        <v>354</v>
      </c>
      <c r="D253" s="218" t="s">
        <v>142</v>
      </c>
      <c r="E253" s="219" t="s">
        <v>355</v>
      </c>
      <c r="F253" s="220" t="s">
        <v>356</v>
      </c>
      <c r="G253" s="221" t="s">
        <v>169</v>
      </c>
      <c r="H253" s="222">
        <v>111.724</v>
      </c>
      <c r="I253" s="223"/>
      <c r="J253" s="224">
        <f>ROUND(I253*H253,2)</f>
        <v>0</v>
      </c>
      <c r="K253" s="220" t="s">
        <v>146</v>
      </c>
      <c r="L253" s="44"/>
      <c r="M253" s="225" t="s">
        <v>1</v>
      </c>
      <c r="N253" s="226" t="s">
        <v>41</v>
      </c>
      <c r="O253" s="91"/>
      <c r="P253" s="227">
        <f>O253*H253</f>
        <v>0</v>
      </c>
      <c r="Q253" s="227">
        <v>2.1600000000000001</v>
      </c>
      <c r="R253" s="227">
        <f>Q253*H253</f>
        <v>241.32384000000002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147</v>
      </c>
      <c r="AT253" s="229" t="s">
        <v>142</v>
      </c>
      <c r="AU253" s="229" t="s">
        <v>86</v>
      </c>
      <c r="AY253" s="17" t="s">
        <v>140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84</v>
      </c>
      <c r="BK253" s="230">
        <f>ROUND(I253*H253,2)</f>
        <v>0</v>
      </c>
      <c r="BL253" s="17" t="s">
        <v>147</v>
      </c>
      <c r="BM253" s="229" t="s">
        <v>357</v>
      </c>
    </row>
    <row r="254" s="15" customFormat="1">
      <c r="A254" s="15"/>
      <c r="B254" s="254"/>
      <c r="C254" s="255"/>
      <c r="D254" s="233" t="s">
        <v>149</v>
      </c>
      <c r="E254" s="256" t="s">
        <v>1</v>
      </c>
      <c r="F254" s="257" t="s">
        <v>358</v>
      </c>
      <c r="G254" s="255"/>
      <c r="H254" s="256" t="s">
        <v>1</v>
      </c>
      <c r="I254" s="258"/>
      <c r="J254" s="255"/>
      <c r="K254" s="255"/>
      <c r="L254" s="259"/>
      <c r="M254" s="260"/>
      <c r="N254" s="261"/>
      <c r="O254" s="261"/>
      <c r="P254" s="261"/>
      <c r="Q254" s="261"/>
      <c r="R254" s="261"/>
      <c r="S254" s="261"/>
      <c r="T254" s="262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63" t="s">
        <v>149</v>
      </c>
      <c r="AU254" s="263" t="s">
        <v>86</v>
      </c>
      <c r="AV254" s="15" t="s">
        <v>84</v>
      </c>
      <c r="AW254" s="15" t="s">
        <v>32</v>
      </c>
      <c r="AX254" s="15" t="s">
        <v>76</v>
      </c>
      <c r="AY254" s="263" t="s">
        <v>140</v>
      </c>
    </row>
    <row r="255" s="13" customFormat="1">
      <c r="A255" s="13"/>
      <c r="B255" s="231"/>
      <c r="C255" s="232"/>
      <c r="D255" s="233" t="s">
        <v>149</v>
      </c>
      <c r="E255" s="234" t="s">
        <v>1</v>
      </c>
      <c r="F255" s="235" t="s">
        <v>336</v>
      </c>
      <c r="G255" s="232"/>
      <c r="H255" s="236">
        <v>111.724</v>
      </c>
      <c r="I255" s="237"/>
      <c r="J255" s="232"/>
      <c r="K255" s="232"/>
      <c r="L255" s="238"/>
      <c r="M255" s="239"/>
      <c r="N255" s="240"/>
      <c r="O255" s="240"/>
      <c r="P255" s="240"/>
      <c r="Q255" s="240"/>
      <c r="R255" s="240"/>
      <c r="S255" s="240"/>
      <c r="T255" s="241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2" t="s">
        <v>149</v>
      </c>
      <c r="AU255" s="242" t="s">
        <v>86</v>
      </c>
      <c r="AV255" s="13" t="s">
        <v>86</v>
      </c>
      <c r="AW255" s="13" t="s">
        <v>32</v>
      </c>
      <c r="AX255" s="13" t="s">
        <v>76</v>
      </c>
      <c r="AY255" s="242" t="s">
        <v>140</v>
      </c>
    </row>
    <row r="256" s="14" customFormat="1">
      <c r="A256" s="14"/>
      <c r="B256" s="243"/>
      <c r="C256" s="244"/>
      <c r="D256" s="233" t="s">
        <v>149</v>
      </c>
      <c r="E256" s="245" t="s">
        <v>1</v>
      </c>
      <c r="F256" s="246" t="s">
        <v>151</v>
      </c>
      <c r="G256" s="244"/>
      <c r="H256" s="247">
        <v>111.724</v>
      </c>
      <c r="I256" s="248"/>
      <c r="J256" s="244"/>
      <c r="K256" s="244"/>
      <c r="L256" s="249"/>
      <c r="M256" s="250"/>
      <c r="N256" s="251"/>
      <c r="O256" s="251"/>
      <c r="P256" s="251"/>
      <c r="Q256" s="251"/>
      <c r="R256" s="251"/>
      <c r="S256" s="251"/>
      <c r="T256" s="252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3" t="s">
        <v>149</v>
      </c>
      <c r="AU256" s="253" t="s">
        <v>86</v>
      </c>
      <c r="AV256" s="14" t="s">
        <v>147</v>
      </c>
      <c r="AW256" s="14" t="s">
        <v>32</v>
      </c>
      <c r="AX256" s="14" t="s">
        <v>84</v>
      </c>
      <c r="AY256" s="253" t="s">
        <v>140</v>
      </c>
    </row>
    <row r="257" s="12" customFormat="1" ht="22.8" customHeight="1">
      <c r="A257" s="12"/>
      <c r="B257" s="202"/>
      <c r="C257" s="203"/>
      <c r="D257" s="204" t="s">
        <v>75</v>
      </c>
      <c r="E257" s="216" t="s">
        <v>193</v>
      </c>
      <c r="F257" s="216" t="s">
        <v>359</v>
      </c>
      <c r="G257" s="203"/>
      <c r="H257" s="203"/>
      <c r="I257" s="206"/>
      <c r="J257" s="217">
        <f>BK257</f>
        <v>0</v>
      </c>
      <c r="K257" s="203"/>
      <c r="L257" s="208"/>
      <c r="M257" s="209"/>
      <c r="N257" s="210"/>
      <c r="O257" s="210"/>
      <c r="P257" s="211">
        <f>SUM(P258:P290)</f>
        <v>0</v>
      </c>
      <c r="Q257" s="210"/>
      <c r="R257" s="211">
        <f>SUM(R258:R290)</f>
        <v>20.2467577</v>
      </c>
      <c r="S257" s="210"/>
      <c r="T257" s="212">
        <f>SUM(T258:T290)</f>
        <v>18.665207999999996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213" t="s">
        <v>84</v>
      </c>
      <c r="AT257" s="214" t="s">
        <v>75</v>
      </c>
      <c r="AU257" s="214" t="s">
        <v>84</v>
      </c>
      <c r="AY257" s="213" t="s">
        <v>140</v>
      </c>
      <c r="BK257" s="215">
        <f>SUM(BK258:BK290)</f>
        <v>0</v>
      </c>
    </row>
    <row r="258" s="2" customFormat="1" ht="24.15" customHeight="1">
      <c r="A258" s="38"/>
      <c r="B258" s="39"/>
      <c r="C258" s="218" t="s">
        <v>360</v>
      </c>
      <c r="D258" s="218" t="s">
        <v>142</v>
      </c>
      <c r="E258" s="219" t="s">
        <v>361</v>
      </c>
      <c r="F258" s="220" t="s">
        <v>362</v>
      </c>
      <c r="G258" s="221" t="s">
        <v>159</v>
      </c>
      <c r="H258" s="222">
        <v>86.245000000000005</v>
      </c>
      <c r="I258" s="223"/>
      <c r="J258" s="224">
        <f>ROUND(I258*H258,2)</f>
        <v>0</v>
      </c>
      <c r="K258" s="220" t="s">
        <v>146</v>
      </c>
      <c r="L258" s="44"/>
      <c r="M258" s="225" t="s">
        <v>1</v>
      </c>
      <c r="N258" s="226" t="s">
        <v>41</v>
      </c>
      <c r="O258" s="91"/>
      <c r="P258" s="227">
        <f>O258*H258</f>
        <v>0</v>
      </c>
      <c r="Q258" s="227">
        <v>0</v>
      </c>
      <c r="R258" s="227">
        <f>Q258*H258</f>
        <v>0</v>
      </c>
      <c r="S258" s="227">
        <v>0</v>
      </c>
      <c r="T258" s="228">
        <f>S258*H258</f>
        <v>0</v>
      </c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R258" s="229" t="s">
        <v>147</v>
      </c>
      <c r="AT258" s="229" t="s">
        <v>142</v>
      </c>
      <c r="AU258" s="229" t="s">
        <v>86</v>
      </c>
      <c r="AY258" s="17" t="s">
        <v>140</v>
      </c>
      <c r="BE258" s="230">
        <f>IF(N258="základní",J258,0)</f>
        <v>0</v>
      </c>
      <c r="BF258" s="230">
        <f>IF(N258="snížená",J258,0)</f>
        <v>0</v>
      </c>
      <c r="BG258" s="230">
        <f>IF(N258="zákl. přenesená",J258,0)</f>
        <v>0</v>
      </c>
      <c r="BH258" s="230">
        <f>IF(N258="sníž. přenesená",J258,0)</f>
        <v>0</v>
      </c>
      <c r="BI258" s="230">
        <f>IF(N258="nulová",J258,0)</f>
        <v>0</v>
      </c>
      <c r="BJ258" s="17" t="s">
        <v>84</v>
      </c>
      <c r="BK258" s="230">
        <f>ROUND(I258*H258,2)</f>
        <v>0</v>
      </c>
      <c r="BL258" s="17" t="s">
        <v>147</v>
      </c>
      <c r="BM258" s="229" t="s">
        <v>363</v>
      </c>
    </row>
    <row r="259" s="13" customFormat="1">
      <c r="A259" s="13"/>
      <c r="B259" s="231"/>
      <c r="C259" s="232"/>
      <c r="D259" s="233" t="s">
        <v>149</v>
      </c>
      <c r="E259" s="234" t="s">
        <v>1</v>
      </c>
      <c r="F259" s="235" t="s">
        <v>364</v>
      </c>
      <c r="G259" s="232"/>
      <c r="H259" s="236">
        <v>86.245000000000005</v>
      </c>
      <c r="I259" s="237"/>
      <c r="J259" s="232"/>
      <c r="K259" s="232"/>
      <c r="L259" s="238"/>
      <c r="M259" s="239"/>
      <c r="N259" s="240"/>
      <c r="O259" s="240"/>
      <c r="P259" s="240"/>
      <c r="Q259" s="240"/>
      <c r="R259" s="240"/>
      <c r="S259" s="240"/>
      <c r="T259" s="241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2" t="s">
        <v>149</v>
      </c>
      <c r="AU259" s="242" t="s">
        <v>86</v>
      </c>
      <c r="AV259" s="13" t="s">
        <v>86</v>
      </c>
      <c r="AW259" s="13" t="s">
        <v>32</v>
      </c>
      <c r="AX259" s="13" t="s">
        <v>76</v>
      </c>
      <c r="AY259" s="242" t="s">
        <v>140</v>
      </c>
    </row>
    <row r="260" s="14" customFormat="1">
      <c r="A260" s="14"/>
      <c r="B260" s="243"/>
      <c r="C260" s="244"/>
      <c r="D260" s="233" t="s">
        <v>149</v>
      </c>
      <c r="E260" s="245" t="s">
        <v>1</v>
      </c>
      <c r="F260" s="246" t="s">
        <v>151</v>
      </c>
      <c r="G260" s="244"/>
      <c r="H260" s="247">
        <v>86.245000000000005</v>
      </c>
      <c r="I260" s="248"/>
      <c r="J260" s="244"/>
      <c r="K260" s="244"/>
      <c r="L260" s="249"/>
      <c r="M260" s="250"/>
      <c r="N260" s="251"/>
      <c r="O260" s="251"/>
      <c r="P260" s="251"/>
      <c r="Q260" s="251"/>
      <c r="R260" s="251"/>
      <c r="S260" s="251"/>
      <c r="T260" s="252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3" t="s">
        <v>149</v>
      </c>
      <c r="AU260" s="253" t="s">
        <v>86</v>
      </c>
      <c r="AV260" s="14" t="s">
        <v>147</v>
      </c>
      <c r="AW260" s="14" t="s">
        <v>32</v>
      </c>
      <c r="AX260" s="14" t="s">
        <v>84</v>
      </c>
      <c r="AY260" s="253" t="s">
        <v>140</v>
      </c>
    </row>
    <row r="261" s="2" customFormat="1" ht="44.25" customHeight="1">
      <c r="A261" s="38"/>
      <c r="B261" s="39"/>
      <c r="C261" s="218" t="s">
        <v>365</v>
      </c>
      <c r="D261" s="218" t="s">
        <v>142</v>
      </c>
      <c r="E261" s="219" t="s">
        <v>366</v>
      </c>
      <c r="F261" s="220" t="s">
        <v>367</v>
      </c>
      <c r="G261" s="221" t="s">
        <v>145</v>
      </c>
      <c r="H261" s="222">
        <v>433.065</v>
      </c>
      <c r="I261" s="223"/>
      <c r="J261" s="224">
        <f>ROUND(I261*H261,2)</f>
        <v>0</v>
      </c>
      <c r="K261" s="220" t="s">
        <v>146</v>
      </c>
      <c r="L261" s="44"/>
      <c r="M261" s="225" t="s">
        <v>1</v>
      </c>
      <c r="N261" s="226" t="s">
        <v>41</v>
      </c>
      <c r="O261" s="91"/>
      <c r="P261" s="227">
        <f>O261*H261</f>
        <v>0</v>
      </c>
      <c r="Q261" s="227">
        <v>0</v>
      </c>
      <c r="R261" s="227">
        <f>Q261*H261</f>
        <v>0</v>
      </c>
      <c r="S261" s="227">
        <v>0</v>
      </c>
      <c r="T261" s="22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147</v>
      </c>
      <c r="AT261" s="229" t="s">
        <v>142</v>
      </c>
      <c r="AU261" s="229" t="s">
        <v>86</v>
      </c>
      <c r="AY261" s="17" t="s">
        <v>140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84</v>
      </c>
      <c r="BK261" s="230">
        <f>ROUND(I261*H261,2)</f>
        <v>0</v>
      </c>
      <c r="BL261" s="17" t="s">
        <v>147</v>
      </c>
      <c r="BM261" s="229" t="s">
        <v>368</v>
      </c>
    </row>
    <row r="262" s="13" customFormat="1">
      <c r="A262" s="13"/>
      <c r="B262" s="231"/>
      <c r="C262" s="232"/>
      <c r="D262" s="233" t="s">
        <v>149</v>
      </c>
      <c r="E262" s="234" t="s">
        <v>1</v>
      </c>
      <c r="F262" s="235" t="s">
        <v>287</v>
      </c>
      <c r="G262" s="232"/>
      <c r="H262" s="236">
        <v>433.065</v>
      </c>
      <c r="I262" s="237"/>
      <c r="J262" s="232"/>
      <c r="K262" s="232"/>
      <c r="L262" s="238"/>
      <c r="M262" s="239"/>
      <c r="N262" s="240"/>
      <c r="O262" s="240"/>
      <c r="P262" s="240"/>
      <c r="Q262" s="240"/>
      <c r="R262" s="240"/>
      <c r="S262" s="240"/>
      <c r="T262" s="241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2" t="s">
        <v>149</v>
      </c>
      <c r="AU262" s="242" t="s">
        <v>86</v>
      </c>
      <c r="AV262" s="13" t="s">
        <v>86</v>
      </c>
      <c r="AW262" s="13" t="s">
        <v>32</v>
      </c>
      <c r="AX262" s="13" t="s">
        <v>76</v>
      </c>
      <c r="AY262" s="242" t="s">
        <v>140</v>
      </c>
    </row>
    <row r="263" s="14" customFormat="1">
      <c r="A263" s="14"/>
      <c r="B263" s="243"/>
      <c r="C263" s="244"/>
      <c r="D263" s="233" t="s">
        <v>149</v>
      </c>
      <c r="E263" s="245" t="s">
        <v>1</v>
      </c>
      <c r="F263" s="246" t="s">
        <v>151</v>
      </c>
      <c r="G263" s="244"/>
      <c r="H263" s="247">
        <v>433.065</v>
      </c>
      <c r="I263" s="248"/>
      <c r="J263" s="244"/>
      <c r="K263" s="244"/>
      <c r="L263" s="249"/>
      <c r="M263" s="250"/>
      <c r="N263" s="251"/>
      <c r="O263" s="251"/>
      <c r="P263" s="251"/>
      <c r="Q263" s="251"/>
      <c r="R263" s="251"/>
      <c r="S263" s="251"/>
      <c r="T263" s="25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3" t="s">
        <v>149</v>
      </c>
      <c r="AU263" s="253" t="s">
        <v>86</v>
      </c>
      <c r="AV263" s="14" t="s">
        <v>147</v>
      </c>
      <c r="AW263" s="14" t="s">
        <v>32</v>
      </c>
      <c r="AX263" s="14" t="s">
        <v>84</v>
      </c>
      <c r="AY263" s="253" t="s">
        <v>140</v>
      </c>
    </row>
    <row r="264" s="2" customFormat="1" ht="49.05" customHeight="1">
      <c r="A264" s="38"/>
      <c r="B264" s="39"/>
      <c r="C264" s="218" t="s">
        <v>369</v>
      </c>
      <c r="D264" s="218" t="s">
        <v>142</v>
      </c>
      <c r="E264" s="219" t="s">
        <v>370</v>
      </c>
      <c r="F264" s="220" t="s">
        <v>371</v>
      </c>
      <c r="G264" s="221" t="s">
        <v>145</v>
      </c>
      <c r="H264" s="222">
        <v>19487.924999999999</v>
      </c>
      <c r="I264" s="223"/>
      <c r="J264" s="224">
        <f>ROUND(I264*H264,2)</f>
        <v>0</v>
      </c>
      <c r="K264" s="220" t="s">
        <v>146</v>
      </c>
      <c r="L264" s="44"/>
      <c r="M264" s="225" t="s">
        <v>1</v>
      </c>
      <c r="N264" s="226" t="s">
        <v>41</v>
      </c>
      <c r="O264" s="91"/>
      <c r="P264" s="227">
        <f>O264*H264</f>
        <v>0</v>
      </c>
      <c r="Q264" s="227">
        <v>0</v>
      </c>
      <c r="R264" s="227">
        <f>Q264*H264</f>
        <v>0</v>
      </c>
      <c r="S264" s="227">
        <v>0</v>
      </c>
      <c r="T264" s="228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9" t="s">
        <v>147</v>
      </c>
      <c r="AT264" s="229" t="s">
        <v>142</v>
      </c>
      <c r="AU264" s="229" t="s">
        <v>86</v>
      </c>
      <c r="AY264" s="17" t="s">
        <v>140</v>
      </c>
      <c r="BE264" s="230">
        <f>IF(N264="základní",J264,0)</f>
        <v>0</v>
      </c>
      <c r="BF264" s="230">
        <f>IF(N264="snížená",J264,0)</f>
        <v>0</v>
      </c>
      <c r="BG264" s="230">
        <f>IF(N264="zákl. přenesená",J264,0)</f>
        <v>0</v>
      </c>
      <c r="BH264" s="230">
        <f>IF(N264="sníž. přenesená",J264,0)</f>
        <v>0</v>
      </c>
      <c r="BI264" s="230">
        <f>IF(N264="nulová",J264,0)</f>
        <v>0</v>
      </c>
      <c r="BJ264" s="17" t="s">
        <v>84</v>
      </c>
      <c r="BK264" s="230">
        <f>ROUND(I264*H264,2)</f>
        <v>0</v>
      </c>
      <c r="BL264" s="17" t="s">
        <v>147</v>
      </c>
      <c r="BM264" s="229" t="s">
        <v>372</v>
      </c>
    </row>
    <row r="265" s="13" customFormat="1">
      <c r="A265" s="13"/>
      <c r="B265" s="231"/>
      <c r="C265" s="232"/>
      <c r="D265" s="233" t="s">
        <v>149</v>
      </c>
      <c r="E265" s="232"/>
      <c r="F265" s="235" t="s">
        <v>373</v>
      </c>
      <c r="G265" s="232"/>
      <c r="H265" s="236">
        <v>19487.924999999999</v>
      </c>
      <c r="I265" s="237"/>
      <c r="J265" s="232"/>
      <c r="K265" s="232"/>
      <c r="L265" s="238"/>
      <c r="M265" s="239"/>
      <c r="N265" s="240"/>
      <c r="O265" s="240"/>
      <c r="P265" s="240"/>
      <c r="Q265" s="240"/>
      <c r="R265" s="240"/>
      <c r="S265" s="240"/>
      <c r="T265" s="241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2" t="s">
        <v>149</v>
      </c>
      <c r="AU265" s="242" t="s">
        <v>86</v>
      </c>
      <c r="AV265" s="13" t="s">
        <v>86</v>
      </c>
      <c r="AW265" s="13" t="s">
        <v>4</v>
      </c>
      <c r="AX265" s="13" t="s">
        <v>84</v>
      </c>
      <c r="AY265" s="242" t="s">
        <v>140</v>
      </c>
    </row>
    <row r="266" s="2" customFormat="1" ht="44.25" customHeight="1">
      <c r="A266" s="38"/>
      <c r="B266" s="39"/>
      <c r="C266" s="218" t="s">
        <v>374</v>
      </c>
      <c r="D266" s="218" t="s">
        <v>142</v>
      </c>
      <c r="E266" s="219" t="s">
        <v>375</v>
      </c>
      <c r="F266" s="220" t="s">
        <v>376</v>
      </c>
      <c r="G266" s="221" t="s">
        <v>145</v>
      </c>
      <c r="H266" s="222">
        <v>433.065</v>
      </c>
      <c r="I266" s="223"/>
      <c r="J266" s="224">
        <f>ROUND(I266*H266,2)</f>
        <v>0</v>
      </c>
      <c r="K266" s="220" t="s">
        <v>146</v>
      </c>
      <c r="L266" s="44"/>
      <c r="M266" s="225" t="s">
        <v>1</v>
      </c>
      <c r="N266" s="226" t="s">
        <v>41</v>
      </c>
      <c r="O266" s="91"/>
      <c r="P266" s="227">
        <f>O266*H266</f>
        <v>0</v>
      </c>
      <c r="Q266" s="227">
        <v>0</v>
      </c>
      <c r="R266" s="227">
        <f>Q266*H266</f>
        <v>0</v>
      </c>
      <c r="S266" s="227">
        <v>0</v>
      </c>
      <c r="T266" s="228">
        <f>S266*H266</f>
        <v>0</v>
      </c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R266" s="229" t="s">
        <v>147</v>
      </c>
      <c r="AT266" s="229" t="s">
        <v>142</v>
      </c>
      <c r="AU266" s="229" t="s">
        <v>86</v>
      </c>
      <c r="AY266" s="17" t="s">
        <v>140</v>
      </c>
      <c r="BE266" s="230">
        <f>IF(N266="základní",J266,0)</f>
        <v>0</v>
      </c>
      <c r="BF266" s="230">
        <f>IF(N266="snížená",J266,0)</f>
        <v>0</v>
      </c>
      <c r="BG266" s="230">
        <f>IF(N266="zákl. přenesená",J266,0)</f>
        <v>0</v>
      </c>
      <c r="BH266" s="230">
        <f>IF(N266="sníž. přenesená",J266,0)</f>
        <v>0</v>
      </c>
      <c r="BI266" s="230">
        <f>IF(N266="nulová",J266,0)</f>
        <v>0</v>
      </c>
      <c r="BJ266" s="17" t="s">
        <v>84</v>
      </c>
      <c r="BK266" s="230">
        <f>ROUND(I266*H266,2)</f>
        <v>0</v>
      </c>
      <c r="BL266" s="17" t="s">
        <v>147</v>
      </c>
      <c r="BM266" s="229" t="s">
        <v>377</v>
      </c>
    </row>
    <row r="267" s="2" customFormat="1" ht="37.8" customHeight="1">
      <c r="A267" s="38"/>
      <c r="B267" s="39"/>
      <c r="C267" s="218" t="s">
        <v>378</v>
      </c>
      <c r="D267" s="218" t="s">
        <v>142</v>
      </c>
      <c r="E267" s="219" t="s">
        <v>379</v>
      </c>
      <c r="F267" s="220" t="s">
        <v>380</v>
      </c>
      <c r="G267" s="221" t="s">
        <v>145</v>
      </c>
      <c r="H267" s="222">
        <v>558.59000000000003</v>
      </c>
      <c r="I267" s="223"/>
      <c r="J267" s="224">
        <f>ROUND(I267*H267,2)</f>
        <v>0</v>
      </c>
      <c r="K267" s="220" t="s">
        <v>146</v>
      </c>
      <c r="L267" s="44"/>
      <c r="M267" s="225" t="s">
        <v>1</v>
      </c>
      <c r="N267" s="226" t="s">
        <v>41</v>
      </c>
      <c r="O267" s="91"/>
      <c r="P267" s="227">
        <f>O267*H267</f>
        <v>0</v>
      </c>
      <c r="Q267" s="227">
        <v>0</v>
      </c>
      <c r="R267" s="227">
        <f>Q267*H267</f>
        <v>0</v>
      </c>
      <c r="S267" s="227">
        <v>0</v>
      </c>
      <c r="T267" s="228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147</v>
      </c>
      <c r="AT267" s="229" t="s">
        <v>142</v>
      </c>
      <c r="AU267" s="229" t="s">
        <v>86</v>
      </c>
      <c r="AY267" s="17" t="s">
        <v>140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84</v>
      </c>
      <c r="BK267" s="230">
        <f>ROUND(I267*H267,2)</f>
        <v>0</v>
      </c>
      <c r="BL267" s="17" t="s">
        <v>147</v>
      </c>
      <c r="BM267" s="229" t="s">
        <v>381</v>
      </c>
    </row>
    <row r="268" s="13" customFormat="1">
      <c r="A268" s="13"/>
      <c r="B268" s="231"/>
      <c r="C268" s="232"/>
      <c r="D268" s="233" t="s">
        <v>149</v>
      </c>
      <c r="E268" s="234" t="s">
        <v>1</v>
      </c>
      <c r="F268" s="235" t="s">
        <v>382</v>
      </c>
      <c r="G268" s="232"/>
      <c r="H268" s="236">
        <v>558.59000000000003</v>
      </c>
      <c r="I268" s="237"/>
      <c r="J268" s="232"/>
      <c r="K268" s="232"/>
      <c r="L268" s="238"/>
      <c r="M268" s="239"/>
      <c r="N268" s="240"/>
      <c r="O268" s="240"/>
      <c r="P268" s="240"/>
      <c r="Q268" s="240"/>
      <c r="R268" s="240"/>
      <c r="S268" s="240"/>
      <c r="T268" s="241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2" t="s">
        <v>149</v>
      </c>
      <c r="AU268" s="242" t="s">
        <v>86</v>
      </c>
      <c r="AV268" s="13" t="s">
        <v>86</v>
      </c>
      <c r="AW268" s="13" t="s">
        <v>32</v>
      </c>
      <c r="AX268" s="13" t="s">
        <v>76</v>
      </c>
      <c r="AY268" s="242" t="s">
        <v>140</v>
      </c>
    </row>
    <row r="269" s="14" customFormat="1">
      <c r="A269" s="14"/>
      <c r="B269" s="243"/>
      <c r="C269" s="244"/>
      <c r="D269" s="233" t="s">
        <v>149</v>
      </c>
      <c r="E269" s="245" t="s">
        <v>1</v>
      </c>
      <c r="F269" s="246" t="s">
        <v>151</v>
      </c>
      <c r="G269" s="244"/>
      <c r="H269" s="247">
        <v>558.59000000000003</v>
      </c>
      <c r="I269" s="248"/>
      <c r="J269" s="244"/>
      <c r="K269" s="244"/>
      <c r="L269" s="249"/>
      <c r="M269" s="250"/>
      <c r="N269" s="251"/>
      <c r="O269" s="251"/>
      <c r="P269" s="251"/>
      <c r="Q269" s="251"/>
      <c r="R269" s="251"/>
      <c r="S269" s="251"/>
      <c r="T269" s="252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3" t="s">
        <v>149</v>
      </c>
      <c r="AU269" s="253" t="s">
        <v>86</v>
      </c>
      <c r="AV269" s="14" t="s">
        <v>147</v>
      </c>
      <c r="AW269" s="14" t="s">
        <v>32</v>
      </c>
      <c r="AX269" s="14" t="s">
        <v>84</v>
      </c>
      <c r="AY269" s="253" t="s">
        <v>140</v>
      </c>
    </row>
    <row r="270" s="2" customFormat="1" ht="49.05" customHeight="1">
      <c r="A270" s="38"/>
      <c r="B270" s="39"/>
      <c r="C270" s="218" t="s">
        <v>383</v>
      </c>
      <c r="D270" s="218" t="s">
        <v>142</v>
      </c>
      <c r="E270" s="219" t="s">
        <v>384</v>
      </c>
      <c r="F270" s="220" t="s">
        <v>385</v>
      </c>
      <c r="G270" s="221" t="s">
        <v>145</v>
      </c>
      <c r="H270" s="222">
        <v>558.59000000000003</v>
      </c>
      <c r="I270" s="223"/>
      <c r="J270" s="224">
        <f>ROUND(I270*H270,2)</f>
        <v>0</v>
      </c>
      <c r="K270" s="220" t="s">
        <v>146</v>
      </c>
      <c r="L270" s="44"/>
      <c r="M270" s="225" t="s">
        <v>1</v>
      </c>
      <c r="N270" s="226" t="s">
        <v>41</v>
      </c>
      <c r="O270" s="91"/>
      <c r="P270" s="227">
        <f>O270*H270</f>
        <v>0</v>
      </c>
      <c r="Q270" s="227">
        <v>3.0000000000000001E-05</v>
      </c>
      <c r="R270" s="227">
        <f>Q270*H270</f>
        <v>0.0167577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147</v>
      </c>
      <c r="AT270" s="229" t="s">
        <v>142</v>
      </c>
      <c r="AU270" s="229" t="s">
        <v>86</v>
      </c>
      <c r="AY270" s="17" t="s">
        <v>140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84</v>
      </c>
      <c r="BK270" s="230">
        <f>ROUND(I270*H270,2)</f>
        <v>0</v>
      </c>
      <c r="BL270" s="17" t="s">
        <v>147</v>
      </c>
      <c r="BM270" s="229" t="s">
        <v>386</v>
      </c>
    </row>
    <row r="271" s="13" customFormat="1">
      <c r="A271" s="13"/>
      <c r="B271" s="231"/>
      <c r="C271" s="232"/>
      <c r="D271" s="233" t="s">
        <v>149</v>
      </c>
      <c r="E271" s="234" t="s">
        <v>1</v>
      </c>
      <c r="F271" s="235" t="s">
        <v>387</v>
      </c>
      <c r="G271" s="232"/>
      <c r="H271" s="236">
        <v>558.59000000000003</v>
      </c>
      <c r="I271" s="237"/>
      <c r="J271" s="232"/>
      <c r="K271" s="232"/>
      <c r="L271" s="238"/>
      <c r="M271" s="239"/>
      <c r="N271" s="240"/>
      <c r="O271" s="240"/>
      <c r="P271" s="240"/>
      <c r="Q271" s="240"/>
      <c r="R271" s="240"/>
      <c r="S271" s="240"/>
      <c r="T271" s="241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2" t="s">
        <v>149</v>
      </c>
      <c r="AU271" s="242" t="s">
        <v>86</v>
      </c>
      <c r="AV271" s="13" t="s">
        <v>86</v>
      </c>
      <c r="AW271" s="13" t="s">
        <v>32</v>
      </c>
      <c r="AX271" s="13" t="s">
        <v>76</v>
      </c>
      <c r="AY271" s="242" t="s">
        <v>140</v>
      </c>
    </row>
    <row r="272" s="14" customFormat="1">
      <c r="A272" s="14"/>
      <c r="B272" s="243"/>
      <c r="C272" s="244"/>
      <c r="D272" s="233" t="s">
        <v>149</v>
      </c>
      <c r="E272" s="245" t="s">
        <v>1</v>
      </c>
      <c r="F272" s="246" t="s">
        <v>151</v>
      </c>
      <c r="G272" s="244"/>
      <c r="H272" s="247">
        <v>558.59000000000003</v>
      </c>
      <c r="I272" s="248"/>
      <c r="J272" s="244"/>
      <c r="K272" s="244"/>
      <c r="L272" s="249"/>
      <c r="M272" s="250"/>
      <c r="N272" s="251"/>
      <c r="O272" s="251"/>
      <c r="P272" s="251"/>
      <c r="Q272" s="251"/>
      <c r="R272" s="251"/>
      <c r="S272" s="251"/>
      <c r="T272" s="252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3" t="s">
        <v>149</v>
      </c>
      <c r="AU272" s="253" t="s">
        <v>86</v>
      </c>
      <c r="AV272" s="14" t="s">
        <v>147</v>
      </c>
      <c r="AW272" s="14" t="s">
        <v>32</v>
      </c>
      <c r="AX272" s="14" t="s">
        <v>84</v>
      </c>
      <c r="AY272" s="253" t="s">
        <v>140</v>
      </c>
    </row>
    <row r="273" s="2" customFormat="1" ht="37.8" customHeight="1">
      <c r="A273" s="38"/>
      <c r="B273" s="39"/>
      <c r="C273" s="218" t="s">
        <v>388</v>
      </c>
      <c r="D273" s="218" t="s">
        <v>142</v>
      </c>
      <c r="E273" s="219" t="s">
        <v>389</v>
      </c>
      <c r="F273" s="220" t="s">
        <v>390</v>
      </c>
      <c r="G273" s="221" t="s">
        <v>391</v>
      </c>
      <c r="H273" s="222">
        <v>11</v>
      </c>
      <c r="I273" s="223"/>
      <c r="J273" s="224">
        <f>ROUND(I273*H273,2)</f>
        <v>0</v>
      </c>
      <c r="K273" s="220" t="s">
        <v>1</v>
      </c>
      <c r="L273" s="44"/>
      <c r="M273" s="225" t="s">
        <v>1</v>
      </c>
      <c r="N273" s="226" t="s">
        <v>41</v>
      </c>
      <c r="O273" s="91"/>
      <c r="P273" s="227">
        <f>O273*H273</f>
        <v>0</v>
      </c>
      <c r="Q273" s="227">
        <v>0.070000000000000007</v>
      </c>
      <c r="R273" s="227">
        <f>Q273*H273</f>
        <v>0.77000000000000002</v>
      </c>
      <c r="S273" s="227">
        <v>0</v>
      </c>
      <c r="T273" s="228">
        <f>S273*H273</f>
        <v>0</v>
      </c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R273" s="229" t="s">
        <v>147</v>
      </c>
      <c r="AT273" s="229" t="s">
        <v>142</v>
      </c>
      <c r="AU273" s="229" t="s">
        <v>86</v>
      </c>
      <c r="AY273" s="17" t="s">
        <v>140</v>
      </c>
      <c r="BE273" s="230">
        <f>IF(N273="základní",J273,0)</f>
        <v>0</v>
      </c>
      <c r="BF273" s="230">
        <f>IF(N273="snížená",J273,0)</f>
        <v>0</v>
      </c>
      <c r="BG273" s="230">
        <f>IF(N273="zákl. přenesená",J273,0)</f>
        <v>0</v>
      </c>
      <c r="BH273" s="230">
        <f>IF(N273="sníž. přenesená",J273,0)</f>
        <v>0</v>
      </c>
      <c r="BI273" s="230">
        <f>IF(N273="nulová",J273,0)</f>
        <v>0</v>
      </c>
      <c r="BJ273" s="17" t="s">
        <v>84</v>
      </c>
      <c r="BK273" s="230">
        <f>ROUND(I273*H273,2)</f>
        <v>0</v>
      </c>
      <c r="BL273" s="17" t="s">
        <v>147</v>
      </c>
      <c r="BM273" s="229" t="s">
        <v>392</v>
      </c>
    </row>
    <row r="274" s="2" customFormat="1" ht="37.8" customHeight="1">
      <c r="A274" s="38"/>
      <c r="B274" s="39"/>
      <c r="C274" s="218" t="s">
        <v>393</v>
      </c>
      <c r="D274" s="218" t="s">
        <v>142</v>
      </c>
      <c r="E274" s="219" t="s">
        <v>394</v>
      </c>
      <c r="F274" s="220" t="s">
        <v>395</v>
      </c>
      <c r="G274" s="221" t="s">
        <v>196</v>
      </c>
      <c r="H274" s="222">
        <v>19.460000000000001</v>
      </c>
      <c r="I274" s="223"/>
      <c r="J274" s="224">
        <f>ROUND(I274*H274,2)</f>
        <v>0</v>
      </c>
      <c r="K274" s="220" t="s">
        <v>146</v>
      </c>
      <c r="L274" s="44"/>
      <c r="M274" s="225" t="s">
        <v>1</v>
      </c>
      <c r="N274" s="226" t="s">
        <v>41</v>
      </c>
      <c r="O274" s="91"/>
      <c r="P274" s="227">
        <f>O274*H274</f>
        <v>0</v>
      </c>
      <c r="Q274" s="227">
        <v>0</v>
      </c>
      <c r="R274" s="227">
        <f>Q274*H274</f>
        <v>0</v>
      </c>
      <c r="S274" s="227">
        <v>0</v>
      </c>
      <c r="T274" s="228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9" t="s">
        <v>147</v>
      </c>
      <c r="AT274" s="229" t="s">
        <v>142</v>
      </c>
      <c r="AU274" s="229" t="s">
        <v>86</v>
      </c>
      <c r="AY274" s="17" t="s">
        <v>140</v>
      </c>
      <c r="BE274" s="230">
        <f>IF(N274="základní",J274,0)</f>
        <v>0</v>
      </c>
      <c r="BF274" s="230">
        <f>IF(N274="snížená",J274,0)</f>
        <v>0</v>
      </c>
      <c r="BG274" s="230">
        <f>IF(N274="zákl. přenesená",J274,0)</f>
        <v>0</v>
      </c>
      <c r="BH274" s="230">
        <f>IF(N274="sníž. přenesená",J274,0)</f>
        <v>0</v>
      </c>
      <c r="BI274" s="230">
        <f>IF(N274="nulová",J274,0)</f>
        <v>0</v>
      </c>
      <c r="BJ274" s="17" t="s">
        <v>84</v>
      </c>
      <c r="BK274" s="230">
        <f>ROUND(I274*H274,2)</f>
        <v>0</v>
      </c>
      <c r="BL274" s="17" t="s">
        <v>147</v>
      </c>
      <c r="BM274" s="229" t="s">
        <v>396</v>
      </c>
    </row>
    <row r="275" s="2" customFormat="1" ht="24.15" customHeight="1">
      <c r="A275" s="38"/>
      <c r="B275" s="39"/>
      <c r="C275" s="264" t="s">
        <v>397</v>
      </c>
      <c r="D275" s="264" t="s">
        <v>290</v>
      </c>
      <c r="E275" s="265" t="s">
        <v>398</v>
      </c>
      <c r="F275" s="266" t="s">
        <v>399</v>
      </c>
      <c r="G275" s="267" t="s">
        <v>196</v>
      </c>
      <c r="H275" s="268">
        <v>19.460000000000001</v>
      </c>
      <c r="I275" s="269"/>
      <c r="J275" s="270">
        <f>ROUND(I275*H275,2)</f>
        <v>0</v>
      </c>
      <c r="K275" s="266" t="s">
        <v>1</v>
      </c>
      <c r="L275" s="271"/>
      <c r="M275" s="272" t="s">
        <v>1</v>
      </c>
      <c r="N275" s="273" t="s">
        <v>41</v>
      </c>
      <c r="O275" s="91"/>
      <c r="P275" s="227">
        <f>O275*H275</f>
        <v>0</v>
      </c>
      <c r="Q275" s="227">
        <v>1</v>
      </c>
      <c r="R275" s="227">
        <f>Q275*H275</f>
        <v>19.460000000000001</v>
      </c>
      <c r="S275" s="227">
        <v>0</v>
      </c>
      <c r="T275" s="228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9" t="s">
        <v>188</v>
      </c>
      <c r="AT275" s="229" t="s">
        <v>290</v>
      </c>
      <c r="AU275" s="229" t="s">
        <v>86</v>
      </c>
      <c r="AY275" s="17" t="s">
        <v>140</v>
      </c>
      <c r="BE275" s="230">
        <f>IF(N275="základní",J275,0)</f>
        <v>0</v>
      </c>
      <c r="BF275" s="230">
        <f>IF(N275="snížená",J275,0)</f>
        <v>0</v>
      </c>
      <c r="BG275" s="230">
        <f>IF(N275="zákl. přenesená",J275,0)</f>
        <v>0</v>
      </c>
      <c r="BH275" s="230">
        <f>IF(N275="sníž. přenesená",J275,0)</f>
        <v>0</v>
      </c>
      <c r="BI275" s="230">
        <f>IF(N275="nulová",J275,0)</f>
        <v>0</v>
      </c>
      <c r="BJ275" s="17" t="s">
        <v>84</v>
      </c>
      <c r="BK275" s="230">
        <f>ROUND(I275*H275,2)</f>
        <v>0</v>
      </c>
      <c r="BL275" s="17" t="s">
        <v>147</v>
      </c>
      <c r="BM275" s="229" t="s">
        <v>400</v>
      </c>
    </row>
    <row r="276" s="2" customFormat="1" ht="66.75" customHeight="1">
      <c r="A276" s="38"/>
      <c r="B276" s="39"/>
      <c r="C276" s="218" t="s">
        <v>401</v>
      </c>
      <c r="D276" s="218" t="s">
        <v>142</v>
      </c>
      <c r="E276" s="219" t="s">
        <v>402</v>
      </c>
      <c r="F276" s="220" t="s">
        <v>403</v>
      </c>
      <c r="G276" s="221" t="s">
        <v>159</v>
      </c>
      <c r="H276" s="222">
        <v>19.239999999999998</v>
      </c>
      <c r="I276" s="223"/>
      <c r="J276" s="224">
        <f>ROUND(I276*H276,2)</f>
        <v>0</v>
      </c>
      <c r="K276" s="220" t="s">
        <v>146</v>
      </c>
      <c r="L276" s="44"/>
      <c r="M276" s="225" t="s">
        <v>1</v>
      </c>
      <c r="N276" s="226" t="s">
        <v>41</v>
      </c>
      <c r="O276" s="91"/>
      <c r="P276" s="227">
        <f>O276*H276</f>
        <v>0</v>
      </c>
      <c r="Q276" s="227">
        <v>0</v>
      </c>
      <c r="R276" s="227">
        <f>Q276*H276</f>
        <v>0</v>
      </c>
      <c r="S276" s="227">
        <v>0.90000000000000002</v>
      </c>
      <c r="T276" s="228">
        <f>S276*H276</f>
        <v>17.315999999999999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9" t="s">
        <v>147</v>
      </c>
      <c r="AT276" s="229" t="s">
        <v>142</v>
      </c>
      <c r="AU276" s="229" t="s">
        <v>86</v>
      </c>
      <c r="AY276" s="17" t="s">
        <v>140</v>
      </c>
      <c r="BE276" s="230">
        <f>IF(N276="základní",J276,0)</f>
        <v>0</v>
      </c>
      <c r="BF276" s="230">
        <f>IF(N276="snížená",J276,0)</f>
        <v>0</v>
      </c>
      <c r="BG276" s="230">
        <f>IF(N276="zákl. přenesená",J276,0)</f>
        <v>0</v>
      </c>
      <c r="BH276" s="230">
        <f>IF(N276="sníž. přenesená",J276,0)</f>
        <v>0</v>
      </c>
      <c r="BI276" s="230">
        <f>IF(N276="nulová",J276,0)</f>
        <v>0</v>
      </c>
      <c r="BJ276" s="17" t="s">
        <v>84</v>
      </c>
      <c r="BK276" s="230">
        <f>ROUND(I276*H276,2)</f>
        <v>0</v>
      </c>
      <c r="BL276" s="17" t="s">
        <v>147</v>
      </c>
      <c r="BM276" s="229" t="s">
        <v>404</v>
      </c>
    </row>
    <row r="277" s="13" customFormat="1">
      <c r="A277" s="13"/>
      <c r="B277" s="231"/>
      <c r="C277" s="232"/>
      <c r="D277" s="233" t="s">
        <v>149</v>
      </c>
      <c r="E277" s="234" t="s">
        <v>1</v>
      </c>
      <c r="F277" s="235" t="s">
        <v>405</v>
      </c>
      <c r="G277" s="232"/>
      <c r="H277" s="236">
        <v>19.239999999999998</v>
      </c>
      <c r="I277" s="237"/>
      <c r="J277" s="232"/>
      <c r="K277" s="232"/>
      <c r="L277" s="238"/>
      <c r="M277" s="239"/>
      <c r="N277" s="240"/>
      <c r="O277" s="240"/>
      <c r="P277" s="240"/>
      <c r="Q277" s="240"/>
      <c r="R277" s="240"/>
      <c r="S277" s="240"/>
      <c r="T277" s="241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2" t="s">
        <v>149</v>
      </c>
      <c r="AU277" s="242" t="s">
        <v>86</v>
      </c>
      <c r="AV277" s="13" t="s">
        <v>86</v>
      </c>
      <c r="AW277" s="13" t="s">
        <v>32</v>
      </c>
      <c r="AX277" s="13" t="s">
        <v>76</v>
      </c>
      <c r="AY277" s="242" t="s">
        <v>140</v>
      </c>
    </row>
    <row r="278" s="14" customFormat="1">
      <c r="A278" s="14"/>
      <c r="B278" s="243"/>
      <c r="C278" s="244"/>
      <c r="D278" s="233" t="s">
        <v>149</v>
      </c>
      <c r="E278" s="245" t="s">
        <v>1</v>
      </c>
      <c r="F278" s="246" t="s">
        <v>151</v>
      </c>
      <c r="G278" s="244"/>
      <c r="H278" s="247">
        <v>19.239999999999998</v>
      </c>
      <c r="I278" s="248"/>
      <c r="J278" s="244"/>
      <c r="K278" s="244"/>
      <c r="L278" s="249"/>
      <c r="M278" s="250"/>
      <c r="N278" s="251"/>
      <c r="O278" s="251"/>
      <c r="P278" s="251"/>
      <c r="Q278" s="251"/>
      <c r="R278" s="251"/>
      <c r="S278" s="251"/>
      <c r="T278" s="25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3" t="s">
        <v>149</v>
      </c>
      <c r="AU278" s="253" t="s">
        <v>86</v>
      </c>
      <c r="AV278" s="14" t="s">
        <v>147</v>
      </c>
      <c r="AW278" s="14" t="s">
        <v>32</v>
      </c>
      <c r="AX278" s="14" t="s">
        <v>84</v>
      </c>
      <c r="AY278" s="253" t="s">
        <v>140</v>
      </c>
    </row>
    <row r="279" s="2" customFormat="1" ht="49.05" customHeight="1">
      <c r="A279" s="38"/>
      <c r="B279" s="39"/>
      <c r="C279" s="218" t="s">
        <v>406</v>
      </c>
      <c r="D279" s="218" t="s">
        <v>142</v>
      </c>
      <c r="E279" s="219" t="s">
        <v>407</v>
      </c>
      <c r="F279" s="220" t="s">
        <v>408</v>
      </c>
      <c r="G279" s="221" t="s">
        <v>145</v>
      </c>
      <c r="H279" s="222">
        <v>0.68999999999999995</v>
      </c>
      <c r="I279" s="223"/>
      <c r="J279" s="224">
        <f>ROUND(I279*H279,2)</f>
        <v>0</v>
      </c>
      <c r="K279" s="220" t="s">
        <v>146</v>
      </c>
      <c r="L279" s="44"/>
      <c r="M279" s="225" t="s">
        <v>1</v>
      </c>
      <c r="N279" s="226" t="s">
        <v>41</v>
      </c>
      <c r="O279" s="91"/>
      <c r="P279" s="227">
        <f>O279*H279</f>
        <v>0</v>
      </c>
      <c r="Q279" s="227">
        <v>0</v>
      </c>
      <c r="R279" s="227">
        <f>Q279*H279</f>
        <v>0</v>
      </c>
      <c r="S279" s="227">
        <v>0.055</v>
      </c>
      <c r="T279" s="228">
        <f>S279*H279</f>
        <v>0.037949999999999998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9" t="s">
        <v>147</v>
      </c>
      <c r="AT279" s="229" t="s">
        <v>142</v>
      </c>
      <c r="AU279" s="229" t="s">
        <v>86</v>
      </c>
      <c r="AY279" s="17" t="s">
        <v>140</v>
      </c>
      <c r="BE279" s="230">
        <f>IF(N279="základní",J279,0)</f>
        <v>0</v>
      </c>
      <c r="BF279" s="230">
        <f>IF(N279="snížená",J279,0)</f>
        <v>0</v>
      </c>
      <c r="BG279" s="230">
        <f>IF(N279="zákl. přenesená",J279,0)</f>
        <v>0</v>
      </c>
      <c r="BH279" s="230">
        <f>IF(N279="sníž. přenesená",J279,0)</f>
        <v>0</v>
      </c>
      <c r="BI279" s="230">
        <f>IF(N279="nulová",J279,0)</f>
        <v>0</v>
      </c>
      <c r="BJ279" s="17" t="s">
        <v>84</v>
      </c>
      <c r="BK279" s="230">
        <f>ROUND(I279*H279,2)</f>
        <v>0</v>
      </c>
      <c r="BL279" s="17" t="s">
        <v>147</v>
      </c>
      <c r="BM279" s="229" t="s">
        <v>409</v>
      </c>
    </row>
    <row r="280" s="15" customFormat="1">
      <c r="A280" s="15"/>
      <c r="B280" s="254"/>
      <c r="C280" s="255"/>
      <c r="D280" s="233" t="s">
        <v>149</v>
      </c>
      <c r="E280" s="256" t="s">
        <v>1</v>
      </c>
      <c r="F280" s="257" t="s">
        <v>410</v>
      </c>
      <c r="G280" s="255"/>
      <c r="H280" s="256" t="s">
        <v>1</v>
      </c>
      <c r="I280" s="258"/>
      <c r="J280" s="255"/>
      <c r="K280" s="255"/>
      <c r="L280" s="259"/>
      <c r="M280" s="260"/>
      <c r="N280" s="261"/>
      <c r="O280" s="261"/>
      <c r="P280" s="261"/>
      <c r="Q280" s="261"/>
      <c r="R280" s="261"/>
      <c r="S280" s="261"/>
      <c r="T280" s="262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3" t="s">
        <v>149</v>
      </c>
      <c r="AU280" s="263" t="s">
        <v>86</v>
      </c>
      <c r="AV280" s="15" t="s">
        <v>84</v>
      </c>
      <c r="AW280" s="15" t="s">
        <v>32</v>
      </c>
      <c r="AX280" s="15" t="s">
        <v>76</v>
      </c>
      <c r="AY280" s="263" t="s">
        <v>140</v>
      </c>
    </row>
    <row r="281" s="13" customFormat="1">
      <c r="A281" s="13"/>
      <c r="B281" s="231"/>
      <c r="C281" s="232"/>
      <c r="D281" s="233" t="s">
        <v>149</v>
      </c>
      <c r="E281" s="234" t="s">
        <v>1</v>
      </c>
      <c r="F281" s="235" t="s">
        <v>411</v>
      </c>
      <c r="G281" s="232"/>
      <c r="H281" s="236">
        <v>0.68999999999999995</v>
      </c>
      <c r="I281" s="237"/>
      <c r="J281" s="232"/>
      <c r="K281" s="232"/>
      <c r="L281" s="238"/>
      <c r="M281" s="239"/>
      <c r="N281" s="240"/>
      <c r="O281" s="240"/>
      <c r="P281" s="240"/>
      <c r="Q281" s="240"/>
      <c r="R281" s="240"/>
      <c r="S281" s="240"/>
      <c r="T281" s="241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2" t="s">
        <v>149</v>
      </c>
      <c r="AU281" s="242" t="s">
        <v>86</v>
      </c>
      <c r="AV281" s="13" t="s">
        <v>86</v>
      </c>
      <c r="AW281" s="13" t="s">
        <v>32</v>
      </c>
      <c r="AX281" s="13" t="s">
        <v>76</v>
      </c>
      <c r="AY281" s="242" t="s">
        <v>140</v>
      </c>
    </row>
    <row r="282" s="14" customFormat="1">
      <c r="A282" s="14"/>
      <c r="B282" s="243"/>
      <c r="C282" s="244"/>
      <c r="D282" s="233" t="s">
        <v>149</v>
      </c>
      <c r="E282" s="245" t="s">
        <v>1</v>
      </c>
      <c r="F282" s="246" t="s">
        <v>151</v>
      </c>
      <c r="G282" s="244"/>
      <c r="H282" s="247">
        <v>0.68999999999999995</v>
      </c>
      <c r="I282" s="248"/>
      <c r="J282" s="244"/>
      <c r="K282" s="244"/>
      <c r="L282" s="249"/>
      <c r="M282" s="250"/>
      <c r="N282" s="251"/>
      <c r="O282" s="251"/>
      <c r="P282" s="251"/>
      <c r="Q282" s="251"/>
      <c r="R282" s="251"/>
      <c r="S282" s="251"/>
      <c r="T282" s="252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3" t="s">
        <v>149</v>
      </c>
      <c r="AU282" s="253" t="s">
        <v>86</v>
      </c>
      <c r="AV282" s="14" t="s">
        <v>147</v>
      </c>
      <c r="AW282" s="14" t="s">
        <v>32</v>
      </c>
      <c r="AX282" s="14" t="s">
        <v>84</v>
      </c>
      <c r="AY282" s="253" t="s">
        <v>140</v>
      </c>
    </row>
    <row r="283" s="2" customFormat="1" ht="33" customHeight="1">
      <c r="A283" s="38"/>
      <c r="B283" s="39"/>
      <c r="C283" s="218" t="s">
        <v>412</v>
      </c>
      <c r="D283" s="218" t="s">
        <v>142</v>
      </c>
      <c r="E283" s="219" t="s">
        <v>413</v>
      </c>
      <c r="F283" s="220" t="s">
        <v>414</v>
      </c>
      <c r="G283" s="221" t="s">
        <v>145</v>
      </c>
      <c r="H283" s="222">
        <v>2.5579999999999998</v>
      </c>
      <c r="I283" s="223"/>
      <c r="J283" s="224">
        <f>ROUND(I283*H283,2)</f>
        <v>0</v>
      </c>
      <c r="K283" s="220" t="s">
        <v>146</v>
      </c>
      <c r="L283" s="44"/>
      <c r="M283" s="225" t="s">
        <v>1</v>
      </c>
      <c r="N283" s="226" t="s">
        <v>41</v>
      </c>
      <c r="O283" s="91"/>
      <c r="P283" s="227">
        <f>O283*H283</f>
        <v>0</v>
      </c>
      <c r="Q283" s="227">
        <v>0</v>
      </c>
      <c r="R283" s="227">
        <f>Q283*H283</f>
        <v>0</v>
      </c>
      <c r="S283" s="227">
        <v>0.050999999999999997</v>
      </c>
      <c r="T283" s="228">
        <f>S283*H283</f>
        <v>0.13045799999999999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9" t="s">
        <v>147</v>
      </c>
      <c r="AT283" s="229" t="s">
        <v>142</v>
      </c>
      <c r="AU283" s="229" t="s">
        <v>86</v>
      </c>
      <c r="AY283" s="17" t="s">
        <v>140</v>
      </c>
      <c r="BE283" s="230">
        <f>IF(N283="základní",J283,0)</f>
        <v>0</v>
      </c>
      <c r="BF283" s="230">
        <f>IF(N283="snížená",J283,0)</f>
        <v>0</v>
      </c>
      <c r="BG283" s="230">
        <f>IF(N283="zákl. přenesená",J283,0)</f>
        <v>0</v>
      </c>
      <c r="BH283" s="230">
        <f>IF(N283="sníž. přenesená",J283,0)</f>
        <v>0</v>
      </c>
      <c r="BI283" s="230">
        <f>IF(N283="nulová",J283,0)</f>
        <v>0</v>
      </c>
      <c r="BJ283" s="17" t="s">
        <v>84</v>
      </c>
      <c r="BK283" s="230">
        <f>ROUND(I283*H283,2)</f>
        <v>0</v>
      </c>
      <c r="BL283" s="17" t="s">
        <v>147</v>
      </c>
      <c r="BM283" s="229" t="s">
        <v>415</v>
      </c>
    </row>
    <row r="284" s="15" customFormat="1">
      <c r="A284" s="15"/>
      <c r="B284" s="254"/>
      <c r="C284" s="255"/>
      <c r="D284" s="233" t="s">
        <v>149</v>
      </c>
      <c r="E284" s="256" t="s">
        <v>1</v>
      </c>
      <c r="F284" s="257" t="s">
        <v>416</v>
      </c>
      <c r="G284" s="255"/>
      <c r="H284" s="256" t="s">
        <v>1</v>
      </c>
      <c r="I284" s="258"/>
      <c r="J284" s="255"/>
      <c r="K284" s="255"/>
      <c r="L284" s="259"/>
      <c r="M284" s="260"/>
      <c r="N284" s="261"/>
      <c r="O284" s="261"/>
      <c r="P284" s="261"/>
      <c r="Q284" s="261"/>
      <c r="R284" s="261"/>
      <c r="S284" s="261"/>
      <c r="T284" s="262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63" t="s">
        <v>149</v>
      </c>
      <c r="AU284" s="263" t="s">
        <v>86</v>
      </c>
      <c r="AV284" s="15" t="s">
        <v>84</v>
      </c>
      <c r="AW284" s="15" t="s">
        <v>32</v>
      </c>
      <c r="AX284" s="15" t="s">
        <v>76</v>
      </c>
      <c r="AY284" s="263" t="s">
        <v>140</v>
      </c>
    </row>
    <row r="285" s="13" customFormat="1">
      <c r="A285" s="13"/>
      <c r="B285" s="231"/>
      <c r="C285" s="232"/>
      <c r="D285" s="233" t="s">
        <v>149</v>
      </c>
      <c r="E285" s="234" t="s">
        <v>1</v>
      </c>
      <c r="F285" s="235" t="s">
        <v>417</v>
      </c>
      <c r="G285" s="232"/>
      <c r="H285" s="236">
        <v>2.5579999999999998</v>
      </c>
      <c r="I285" s="237"/>
      <c r="J285" s="232"/>
      <c r="K285" s="232"/>
      <c r="L285" s="238"/>
      <c r="M285" s="239"/>
      <c r="N285" s="240"/>
      <c r="O285" s="240"/>
      <c r="P285" s="240"/>
      <c r="Q285" s="240"/>
      <c r="R285" s="240"/>
      <c r="S285" s="240"/>
      <c r="T285" s="241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2" t="s">
        <v>149</v>
      </c>
      <c r="AU285" s="242" t="s">
        <v>86</v>
      </c>
      <c r="AV285" s="13" t="s">
        <v>86</v>
      </c>
      <c r="AW285" s="13" t="s">
        <v>32</v>
      </c>
      <c r="AX285" s="13" t="s">
        <v>76</v>
      </c>
      <c r="AY285" s="242" t="s">
        <v>140</v>
      </c>
    </row>
    <row r="286" s="14" customFormat="1">
      <c r="A286" s="14"/>
      <c r="B286" s="243"/>
      <c r="C286" s="244"/>
      <c r="D286" s="233" t="s">
        <v>149</v>
      </c>
      <c r="E286" s="245" t="s">
        <v>1</v>
      </c>
      <c r="F286" s="246" t="s">
        <v>151</v>
      </c>
      <c r="G286" s="244"/>
      <c r="H286" s="247">
        <v>2.5579999999999998</v>
      </c>
      <c r="I286" s="248"/>
      <c r="J286" s="244"/>
      <c r="K286" s="244"/>
      <c r="L286" s="249"/>
      <c r="M286" s="250"/>
      <c r="N286" s="251"/>
      <c r="O286" s="251"/>
      <c r="P286" s="251"/>
      <c r="Q286" s="251"/>
      <c r="R286" s="251"/>
      <c r="S286" s="251"/>
      <c r="T286" s="252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3" t="s">
        <v>149</v>
      </c>
      <c r="AU286" s="253" t="s">
        <v>86</v>
      </c>
      <c r="AV286" s="14" t="s">
        <v>147</v>
      </c>
      <c r="AW286" s="14" t="s">
        <v>32</v>
      </c>
      <c r="AX286" s="14" t="s">
        <v>84</v>
      </c>
      <c r="AY286" s="253" t="s">
        <v>140</v>
      </c>
    </row>
    <row r="287" s="2" customFormat="1" ht="55.5" customHeight="1">
      <c r="A287" s="38"/>
      <c r="B287" s="39"/>
      <c r="C287" s="218" t="s">
        <v>418</v>
      </c>
      <c r="D287" s="218" t="s">
        <v>142</v>
      </c>
      <c r="E287" s="219" t="s">
        <v>419</v>
      </c>
      <c r="F287" s="220" t="s">
        <v>420</v>
      </c>
      <c r="G287" s="221" t="s">
        <v>169</v>
      </c>
      <c r="H287" s="222">
        <v>0.65600000000000003</v>
      </c>
      <c r="I287" s="223"/>
      <c r="J287" s="224">
        <f>ROUND(I287*H287,2)</f>
        <v>0</v>
      </c>
      <c r="K287" s="220" t="s">
        <v>146</v>
      </c>
      <c r="L287" s="44"/>
      <c r="M287" s="225" t="s">
        <v>1</v>
      </c>
      <c r="N287" s="226" t="s">
        <v>41</v>
      </c>
      <c r="O287" s="91"/>
      <c r="P287" s="227">
        <f>O287*H287</f>
        <v>0</v>
      </c>
      <c r="Q287" s="227">
        <v>0</v>
      </c>
      <c r="R287" s="227">
        <f>Q287*H287</f>
        <v>0</v>
      </c>
      <c r="S287" s="227">
        <v>1.8</v>
      </c>
      <c r="T287" s="228">
        <f>S287*H287</f>
        <v>1.1808000000000001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147</v>
      </c>
      <c r="AT287" s="229" t="s">
        <v>142</v>
      </c>
      <c r="AU287" s="229" t="s">
        <v>86</v>
      </c>
      <c r="AY287" s="17" t="s">
        <v>140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84</v>
      </c>
      <c r="BK287" s="230">
        <f>ROUND(I287*H287,2)</f>
        <v>0</v>
      </c>
      <c r="BL287" s="17" t="s">
        <v>147</v>
      </c>
      <c r="BM287" s="229" t="s">
        <v>421</v>
      </c>
    </row>
    <row r="288" s="15" customFormat="1">
      <c r="A288" s="15"/>
      <c r="B288" s="254"/>
      <c r="C288" s="255"/>
      <c r="D288" s="233" t="s">
        <v>149</v>
      </c>
      <c r="E288" s="256" t="s">
        <v>1</v>
      </c>
      <c r="F288" s="257" t="s">
        <v>422</v>
      </c>
      <c r="G288" s="255"/>
      <c r="H288" s="256" t="s">
        <v>1</v>
      </c>
      <c r="I288" s="258"/>
      <c r="J288" s="255"/>
      <c r="K288" s="255"/>
      <c r="L288" s="259"/>
      <c r="M288" s="260"/>
      <c r="N288" s="261"/>
      <c r="O288" s="261"/>
      <c r="P288" s="261"/>
      <c r="Q288" s="261"/>
      <c r="R288" s="261"/>
      <c r="S288" s="261"/>
      <c r="T288" s="262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63" t="s">
        <v>149</v>
      </c>
      <c r="AU288" s="263" t="s">
        <v>86</v>
      </c>
      <c r="AV288" s="15" t="s">
        <v>84</v>
      </c>
      <c r="AW288" s="15" t="s">
        <v>32</v>
      </c>
      <c r="AX288" s="15" t="s">
        <v>76</v>
      </c>
      <c r="AY288" s="263" t="s">
        <v>140</v>
      </c>
    </row>
    <row r="289" s="13" customFormat="1">
      <c r="A289" s="13"/>
      <c r="B289" s="231"/>
      <c r="C289" s="232"/>
      <c r="D289" s="233" t="s">
        <v>149</v>
      </c>
      <c r="E289" s="234" t="s">
        <v>1</v>
      </c>
      <c r="F289" s="235" t="s">
        <v>423</v>
      </c>
      <c r="G289" s="232"/>
      <c r="H289" s="236">
        <v>0.65600000000000003</v>
      </c>
      <c r="I289" s="237"/>
      <c r="J289" s="232"/>
      <c r="K289" s="232"/>
      <c r="L289" s="238"/>
      <c r="M289" s="239"/>
      <c r="N289" s="240"/>
      <c r="O289" s="240"/>
      <c r="P289" s="240"/>
      <c r="Q289" s="240"/>
      <c r="R289" s="240"/>
      <c r="S289" s="240"/>
      <c r="T289" s="241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2" t="s">
        <v>149</v>
      </c>
      <c r="AU289" s="242" t="s">
        <v>86</v>
      </c>
      <c r="AV289" s="13" t="s">
        <v>86</v>
      </c>
      <c r="AW289" s="13" t="s">
        <v>32</v>
      </c>
      <c r="AX289" s="13" t="s">
        <v>76</v>
      </c>
      <c r="AY289" s="242" t="s">
        <v>140</v>
      </c>
    </row>
    <row r="290" s="14" customFormat="1">
      <c r="A290" s="14"/>
      <c r="B290" s="243"/>
      <c r="C290" s="244"/>
      <c r="D290" s="233" t="s">
        <v>149</v>
      </c>
      <c r="E290" s="245" t="s">
        <v>1</v>
      </c>
      <c r="F290" s="246" t="s">
        <v>151</v>
      </c>
      <c r="G290" s="244"/>
      <c r="H290" s="247">
        <v>0.65600000000000003</v>
      </c>
      <c r="I290" s="248"/>
      <c r="J290" s="244"/>
      <c r="K290" s="244"/>
      <c r="L290" s="249"/>
      <c r="M290" s="250"/>
      <c r="N290" s="251"/>
      <c r="O290" s="251"/>
      <c r="P290" s="251"/>
      <c r="Q290" s="251"/>
      <c r="R290" s="251"/>
      <c r="S290" s="251"/>
      <c r="T290" s="252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3" t="s">
        <v>149</v>
      </c>
      <c r="AU290" s="253" t="s">
        <v>86</v>
      </c>
      <c r="AV290" s="14" t="s">
        <v>147</v>
      </c>
      <c r="AW290" s="14" t="s">
        <v>32</v>
      </c>
      <c r="AX290" s="14" t="s">
        <v>84</v>
      </c>
      <c r="AY290" s="253" t="s">
        <v>140</v>
      </c>
    </row>
    <row r="291" s="12" customFormat="1" ht="22.8" customHeight="1">
      <c r="A291" s="12"/>
      <c r="B291" s="202"/>
      <c r="C291" s="203"/>
      <c r="D291" s="204" t="s">
        <v>75</v>
      </c>
      <c r="E291" s="216" t="s">
        <v>424</v>
      </c>
      <c r="F291" s="216" t="s">
        <v>425</v>
      </c>
      <c r="G291" s="203"/>
      <c r="H291" s="203"/>
      <c r="I291" s="206"/>
      <c r="J291" s="217">
        <f>BK291</f>
        <v>0</v>
      </c>
      <c r="K291" s="203"/>
      <c r="L291" s="208"/>
      <c r="M291" s="209"/>
      <c r="N291" s="210"/>
      <c r="O291" s="210"/>
      <c r="P291" s="211">
        <f>SUM(P292:P297)</f>
        <v>0</v>
      </c>
      <c r="Q291" s="210"/>
      <c r="R291" s="211">
        <f>SUM(R292:R297)</f>
        <v>0</v>
      </c>
      <c r="S291" s="210"/>
      <c r="T291" s="212">
        <f>SUM(T292:T297)</f>
        <v>0</v>
      </c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R291" s="213" t="s">
        <v>84</v>
      </c>
      <c r="AT291" s="214" t="s">
        <v>75</v>
      </c>
      <c r="AU291" s="214" t="s">
        <v>84</v>
      </c>
      <c r="AY291" s="213" t="s">
        <v>140</v>
      </c>
      <c r="BK291" s="215">
        <f>SUM(BK292:BK297)</f>
        <v>0</v>
      </c>
    </row>
    <row r="292" s="2" customFormat="1" ht="16.5" customHeight="1">
      <c r="A292" s="38"/>
      <c r="B292" s="39"/>
      <c r="C292" s="218" t="s">
        <v>426</v>
      </c>
      <c r="D292" s="218" t="s">
        <v>142</v>
      </c>
      <c r="E292" s="219" t="s">
        <v>427</v>
      </c>
      <c r="F292" s="220" t="s">
        <v>428</v>
      </c>
      <c r="G292" s="221" t="s">
        <v>196</v>
      </c>
      <c r="H292" s="222">
        <v>83.983000000000004</v>
      </c>
      <c r="I292" s="223"/>
      <c r="J292" s="224">
        <f>ROUND(I292*H292,2)</f>
        <v>0</v>
      </c>
      <c r="K292" s="220" t="s">
        <v>146</v>
      </c>
      <c r="L292" s="44"/>
      <c r="M292" s="225" t="s">
        <v>1</v>
      </c>
      <c r="N292" s="226" t="s">
        <v>41</v>
      </c>
      <c r="O292" s="91"/>
      <c r="P292" s="227">
        <f>O292*H292</f>
        <v>0</v>
      </c>
      <c r="Q292" s="227">
        <v>0</v>
      </c>
      <c r="R292" s="227">
        <f>Q292*H292</f>
        <v>0</v>
      </c>
      <c r="S292" s="227">
        <v>0</v>
      </c>
      <c r="T292" s="228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29" t="s">
        <v>147</v>
      </c>
      <c r="AT292" s="229" t="s">
        <v>142</v>
      </c>
      <c r="AU292" s="229" t="s">
        <v>86</v>
      </c>
      <c r="AY292" s="17" t="s">
        <v>140</v>
      </c>
      <c r="BE292" s="230">
        <f>IF(N292="základní",J292,0)</f>
        <v>0</v>
      </c>
      <c r="BF292" s="230">
        <f>IF(N292="snížená",J292,0)</f>
        <v>0</v>
      </c>
      <c r="BG292" s="230">
        <f>IF(N292="zákl. přenesená",J292,0)</f>
        <v>0</v>
      </c>
      <c r="BH292" s="230">
        <f>IF(N292="sníž. přenesená",J292,0)</f>
        <v>0</v>
      </c>
      <c r="BI292" s="230">
        <f>IF(N292="nulová",J292,0)</f>
        <v>0</v>
      </c>
      <c r="BJ292" s="17" t="s">
        <v>84</v>
      </c>
      <c r="BK292" s="230">
        <f>ROUND(I292*H292,2)</f>
        <v>0</v>
      </c>
      <c r="BL292" s="17" t="s">
        <v>147</v>
      </c>
      <c r="BM292" s="229" t="s">
        <v>429</v>
      </c>
    </row>
    <row r="293" s="2" customFormat="1" ht="44.25" customHeight="1">
      <c r="A293" s="38"/>
      <c r="B293" s="39"/>
      <c r="C293" s="218" t="s">
        <v>430</v>
      </c>
      <c r="D293" s="218" t="s">
        <v>142</v>
      </c>
      <c r="E293" s="219" t="s">
        <v>431</v>
      </c>
      <c r="F293" s="220" t="s">
        <v>432</v>
      </c>
      <c r="G293" s="221" t="s">
        <v>196</v>
      </c>
      <c r="H293" s="222">
        <v>83.983000000000004</v>
      </c>
      <c r="I293" s="223"/>
      <c r="J293" s="224">
        <f>ROUND(I293*H293,2)</f>
        <v>0</v>
      </c>
      <c r="K293" s="220" t="s">
        <v>146</v>
      </c>
      <c r="L293" s="44"/>
      <c r="M293" s="225" t="s">
        <v>1</v>
      </c>
      <c r="N293" s="226" t="s">
        <v>41</v>
      </c>
      <c r="O293" s="91"/>
      <c r="P293" s="227">
        <f>O293*H293</f>
        <v>0</v>
      </c>
      <c r="Q293" s="227">
        <v>0</v>
      </c>
      <c r="R293" s="227">
        <f>Q293*H293</f>
        <v>0</v>
      </c>
      <c r="S293" s="227">
        <v>0</v>
      </c>
      <c r="T293" s="228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9" t="s">
        <v>147</v>
      </c>
      <c r="AT293" s="229" t="s">
        <v>142</v>
      </c>
      <c r="AU293" s="229" t="s">
        <v>86</v>
      </c>
      <c r="AY293" s="17" t="s">
        <v>140</v>
      </c>
      <c r="BE293" s="230">
        <f>IF(N293="základní",J293,0)</f>
        <v>0</v>
      </c>
      <c r="BF293" s="230">
        <f>IF(N293="snížená",J293,0)</f>
        <v>0</v>
      </c>
      <c r="BG293" s="230">
        <f>IF(N293="zákl. přenesená",J293,0)</f>
        <v>0</v>
      </c>
      <c r="BH293" s="230">
        <f>IF(N293="sníž. přenesená",J293,0)</f>
        <v>0</v>
      </c>
      <c r="BI293" s="230">
        <f>IF(N293="nulová",J293,0)</f>
        <v>0</v>
      </c>
      <c r="BJ293" s="17" t="s">
        <v>84</v>
      </c>
      <c r="BK293" s="230">
        <f>ROUND(I293*H293,2)</f>
        <v>0</v>
      </c>
      <c r="BL293" s="17" t="s">
        <v>147</v>
      </c>
      <c r="BM293" s="229" t="s">
        <v>433</v>
      </c>
    </row>
    <row r="294" s="2" customFormat="1" ht="33" customHeight="1">
      <c r="A294" s="38"/>
      <c r="B294" s="39"/>
      <c r="C294" s="218" t="s">
        <v>434</v>
      </c>
      <c r="D294" s="218" t="s">
        <v>142</v>
      </c>
      <c r="E294" s="219" t="s">
        <v>435</v>
      </c>
      <c r="F294" s="220" t="s">
        <v>436</v>
      </c>
      <c r="G294" s="221" t="s">
        <v>196</v>
      </c>
      <c r="H294" s="222">
        <v>83.983000000000004</v>
      </c>
      <c r="I294" s="223"/>
      <c r="J294" s="224">
        <f>ROUND(I294*H294,2)</f>
        <v>0</v>
      </c>
      <c r="K294" s="220" t="s">
        <v>146</v>
      </c>
      <c r="L294" s="44"/>
      <c r="M294" s="225" t="s">
        <v>1</v>
      </c>
      <c r="N294" s="226" t="s">
        <v>41</v>
      </c>
      <c r="O294" s="91"/>
      <c r="P294" s="227">
        <f>O294*H294</f>
        <v>0</v>
      </c>
      <c r="Q294" s="227">
        <v>0</v>
      </c>
      <c r="R294" s="227">
        <f>Q294*H294</f>
        <v>0</v>
      </c>
      <c r="S294" s="227">
        <v>0</v>
      </c>
      <c r="T294" s="228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29" t="s">
        <v>147</v>
      </c>
      <c r="AT294" s="229" t="s">
        <v>142</v>
      </c>
      <c r="AU294" s="229" t="s">
        <v>86</v>
      </c>
      <c r="AY294" s="17" t="s">
        <v>140</v>
      </c>
      <c r="BE294" s="230">
        <f>IF(N294="základní",J294,0)</f>
        <v>0</v>
      </c>
      <c r="BF294" s="230">
        <f>IF(N294="snížená",J294,0)</f>
        <v>0</v>
      </c>
      <c r="BG294" s="230">
        <f>IF(N294="zákl. přenesená",J294,0)</f>
        <v>0</v>
      </c>
      <c r="BH294" s="230">
        <f>IF(N294="sníž. přenesená",J294,0)</f>
        <v>0</v>
      </c>
      <c r="BI294" s="230">
        <f>IF(N294="nulová",J294,0)</f>
        <v>0</v>
      </c>
      <c r="BJ294" s="17" t="s">
        <v>84</v>
      </c>
      <c r="BK294" s="230">
        <f>ROUND(I294*H294,2)</f>
        <v>0</v>
      </c>
      <c r="BL294" s="17" t="s">
        <v>147</v>
      </c>
      <c r="BM294" s="229" t="s">
        <v>437</v>
      </c>
    </row>
    <row r="295" s="2" customFormat="1" ht="44.25" customHeight="1">
      <c r="A295" s="38"/>
      <c r="B295" s="39"/>
      <c r="C295" s="218" t="s">
        <v>438</v>
      </c>
      <c r="D295" s="218" t="s">
        <v>142</v>
      </c>
      <c r="E295" s="219" t="s">
        <v>439</v>
      </c>
      <c r="F295" s="220" t="s">
        <v>440</v>
      </c>
      <c r="G295" s="221" t="s">
        <v>196</v>
      </c>
      <c r="H295" s="222">
        <v>2099.5749999999998</v>
      </c>
      <c r="I295" s="223"/>
      <c r="J295" s="224">
        <f>ROUND(I295*H295,2)</f>
        <v>0</v>
      </c>
      <c r="K295" s="220" t="s">
        <v>146</v>
      </c>
      <c r="L295" s="44"/>
      <c r="M295" s="225" t="s">
        <v>1</v>
      </c>
      <c r="N295" s="226" t="s">
        <v>41</v>
      </c>
      <c r="O295" s="91"/>
      <c r="P295" s="227">
        <f>O295*H295</f>
        <v>0</v>
      </c>
      <c r="Q295" s="227">
        <v>0</v>
      </c>
      <c r="R295" s="227">
        <f>Q295*H295</f>
        <v>0</v>
      </c>
      <c r="S295" s="227">
        <v>0</v>
      </c>
      <c r="T295" s="228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9" t="s">
        <v>147</v>
      </c>
      <c r="AT295" s="229" t="s">
        <v>142</v>
      </c>
      <c r="AU295" s="229" t="s">
        <v>86</v>
      </c>
      <c r="AY295" s="17" t="s">
        <v>140</v>
      </c>
      <c r="BE295" s="230">
        <f>IF(N295="základní",J295,0)</f>
        <v>0</v>
      </c>
      <c r="BF295" s="230">
        <f>IF(N295="snížená",J295,0)</f>
        <v>0</v>
      </c>
      <c r="BG295" s="230">
        <f>IF(N295="zákl. přenesená",J295,0)</f>
        <v>0</v>
      </c>
      <c r="BH295" s="230">
        <f>IF(N295="sníž. přenesená",J295,0)</f>
        <v>0</v>
      </c>
      <c r="BI295" s="230">
        <f>IF(N295="nulová",J295,0)</f>
        <v>0</v>
      </c>
      <c r="BJ295" s="17" t="s">
        <v>84</v>
      </c>
      <c r="BK295" s="230">
        <f>ROUND(I295*H295,2)</f>
        <v>0</v>
      </c>
      <c r="BL295" s="17" t="s">
        <v>147</v>
      </c>
      <c r="BM295" s="229" t="s">
        <v>441</v>
      </c>
    </row>
    <row r="296" s="13" customFormat="1">
      <c r="A296" s="13"/>
      <c r="B296" s="231"/>
      <c r="C296" s="232"/>
      <c r="D296" s="233" t="s">
        <v>149</v>
      </c>
      <c r="E296" s="232"/>
      <c r="F296" s="235" t="s">
        <v>442</v>
      </c>
      <c r="G296" s="232"/>
      <c r="H296" s="236">
        <v>2099.5749999999998</v>
      </c>
      <c r="I296" s="237"/>
      <c r="J296" s="232"/>
      <c r="K296" s="232"/>
      <c r="L296" s="238"/>
      <c r="M296" s="239"/>
      <c r="N296" s="240"/>
      <c r="O296" s="240"/>
      <c r="P296" s="240"/>
      <c r="Q296" s="240"/>
      <c r="R296" s="240"/>
      <c r="S296" s="240"/>
      <c r="T296" s="241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2" t="s">
        <v>149</v>
      </c>
      <c r="AU296" s="242" t="s">
        <v>86</v>
      </c>
      <c r="AV296" s="13" t="s">
        <v>86</v>
      </c>
      <c r="AW296" s="13" t="s">
        <v>4</v>
      </c>
      <c r="AX296" s="13" t="s">
        <v>84</v>
      </c>
      <c r="AY296" s="242" t="s">
        <v>140</v>
      </c>
    </row>
    <row r="297" s="2" customFormat="1" ht="44.25" customHeight="1">
      <c r="A297" s="38"/>
      <c r="B297" s="39"/>
      <c r="C297" s="218" t="s">
        <v>443</v>
      </c>
      <c r="D297" s="218" t="s">
        <v>142</v>
      </c>
      <c r="E297" s="219" t="s">
        <v>444</v>
      </c>
      <c r="F297" s="220" t="s">
        <v>445</v>
      </c>
      <c r="G297" s="221" t="s">
        <v>196</v>
      </c>
      <c r="H297" s="222">
        <v>83.983000000000004</v>
      </c>
      <c r="I297" s="223"/>
      <c r="J297" s="224">
        <f>ROUND(I297*H297,2)</f>
        <v>0</v>
      </c>
      <c r="K297" s="220" t="s">
        <v>146</v>
      </c>
      <c r="L297" s="44"/>
      <c r="M297" s="225" t="s">
        <v>1</v>
      </c>
      <c r="N297" s="226" t="s">
        <v>41</v>
      </c>
      <c r="O297" s="91"/>
      <c r="P297" s="227">
        <f>O297*H297</f>
        <v>0</v>
      </c>
      <c r="Q297" s="227">
        <v>0</v>
      </c>
      <c r="R297" s="227">
        <f>Q297*H297</f>
        <v>0</v>
      </c>
      <c r="S297" s="227">
        <v>0</v>
      </c>
      <c r="T297" s="228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9" t="s">
        <v>147</v>
      </c>
      <c r="AT297" s="229" t="s">
        <v>142</v>
      </c>
      <c r="AU297" s="229" t="s">
        <v>86</v>
      </c>
      <c r="AY297" s="17" t="s">
        <v>140</v>
      </c>
      <c r="BE297" s="230">
        <f>IF(N297="základní",J297,0)</f>
        <v>0</v>
      </c>
      <c r="BF297" s="230">
        <f>IF(N297="snížená",J297,0)</f>
        <v>0</v>
      </c>
      <c r="BG297" s="230">
        <f>IF(N297="zákl. přenesená",J297,0)</f>
        <v>0</v>
      </c>
      <c r="BH297" s="230">
        <f>IF(N297="sníž. přenesená",J297,0)</f>
        <v>0</v>
      </c>
      <c r="BI297" s="230">
        <f>IF(N297="nulová",J297,0)</f>
        <v>0</v>
      </c>
      <c r="BJ297" s="17" t="s">
        <v>84</v>
      </c>
      <c r="BK297" s="230">
        <f>ROUND(I297*H297,2)</f>
        <v>0</v>
      </c>
      <c r="BL297" s="17" t="s">
        <v>147</v>
      </c>
      <c r="BM297" s="229" t="s">
        <v>446</v>
      </c>
    </row>
    <row r="298" s="12" customFormat="1" ht="22.8" customHeight="1">
      <c r="A298" s="12"/>
      <c r="B298" s="202"/>
      <c r="C298" s="203"/>
      <c r="D298" s="204" t="s">
        <v>75</v>
      </c>
      <c r="E298" s="216" t="s">
        <v>447</v>
      </c>
      <c r="F298" s="216" t="s">
        <v>448</v>
      </c>
      <c r="G298" s="203"/>
      <c r="H298" s="203"/>
      <c r="I298" s="206"/>
      <c r="J298" s="217">
        <f>BK298</f>
        <v>0</v>
      </c>
      <c r="K298" s="203"/>
      <c r="L298" s="208"/>
      <c r="M298" s="209"/>
      <c r="N298" s="210"/>
      <c r="O298" s="210"/>
      <c r="P298" s="211">
        <f>P299</f>
        <v>0</v>
      </c>
      <c r="Q298" s="210"/>
      <c r="R298" s="211">
        <f>R299</f>
        <v>0</v>
      </c>
      <c r="S298" s="210"/>
      <c r="T298" s="212">
        <f>T299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13" t="s">
        <v>84</v>
      </c>
      <c r="AT298" s="214" t="s">
        <v>75</v>
      </c>
      <c r="AU298" s="214" t="s">
        <v>84</v>
      </c>
      <c r="AY298" s="213" t="s">
        <v>140</v>
      </c>
      <c r="BK298" s="215">
        <f>BK299</f>
        <v>0</v>
      </c>
    </row>
    <row r="299" s="2" customFormat="1" ht="55.5" customHeight="1">
      <c r="A299" s="38"/>
      <c r="B299" s="39"/>
      <c r="C299" s="218" t="s">
        <v>449</v>
      </c>
      <c r="D299" s="218" t="s">
        <v>142</v>
      </c>
      <c r="E299" s="219" t="s">
        <v>450</v>
      </c>
      <c r="F299" s="220" t="s">
        <v>451</v>
      </c>
      <c r="G299" s="221" t="s">
        <v>196</v>
      </c>
      <c r="H299" s="222">
        <v>830.75699999999995</v>
      </c>
      <c r="I299" s="223"/>
      <c r="J299" s="224">
        <f>ROUND(I299*H299,2)</f>
        <v>0</v>
      </c>
      <c r="K299" s="220" t="s">
        <v>245</v>
      </c>
      <c r="L299" s="44"/>
      <c r="M299" s="225" t="s">
        <v>1</v>
      </c>
      <c r="N299" s="226" t="s">
        <v>41</v>
      </c>
      <c r="O299" s="91"/>
      <c r="P299" s="227">
        <f>O299*H299</f>
        <v>0</v>
      </c>
      <c r="Q299" s="227">
        <v>0</v>
      </c>
      <c r="R299" s="227">
        <f>Q299*H299</f>
        <v>0</v>
      </c>
      <c r="S299" s="227">
        <v>0</v>
      </c>
      <c r="T299" s="228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9" t="s">
        <v>147</v>
      </c>
      <c r="AT299" s="229" t="s">
        <v>142</v>
      </c>
      <c r="AU299" s="229" t="s">
        <v>86</v>
      </c>
      <c r="AY299" s="17" t="s">
        <v>140</v>
      </c>
      <c r="BE299" s="230">
        <f>IF(N299="základní",J299,0)</f>
        <v>0</v>
      </c>
      <c r="BF299" s="230">
        <f>IF(N299="snížená",J299,0)</f>
        <v>0</v>
      </c>
      <c r="BG299" s="230">
        <f>IF(N299="zákl. přenesená",J299,0)</f>
        <v>0</v>
      </c>
      <c r="BH299" s="230">
        <f>IF(N299="sníž. přenesená",J299,0)</f>
        <v>0</v>
      </c>
      <c r="BI299" s="230">
        <f>IF(N299="nulová",J299,0)</f>
        <v>0</v>
      </c>
      <c r="BJ299" s="17" t="s">
        <v>84</v>
      </c>
      <c r="BK299" s="230">
        <f>ROUND(I299*H299,2)</f>
        <v>0</v>
      </c>
      <c r="BL299" s="17" t="s">
        <v>147</v>
      </c>
      <c r="BM299" s="229" t="s">
        <v>452</v>
      </c>
    </row>
    <row r="300" s="12" customFormat="1" ht="25.92" customHeight="1">
      <c r="A300" s="12"/>
      <c r="B300" s="202"/>
      <c r="C300" s="203"/>
      <c r="D300" s="204" t="s">
        <v>75</v>
      </c>
      <c r="E300" s="205" t="s">
        <v>453</v>
      </c>
      <c r="F300" s="205" t="s">
        <v>454</v>
      </c>
      <c r="G300" s="203"/>
      <c r="H300" s="203"/>
      <c r="I300" s="206"/>
      <c r="J300" s="207">
        <f>BK300</f>
        <v>0</v>
      </c>
      <c r="K300" s="203"/>
      <c r="L300" s="208"/>
      <c r="M300" s="209"/>
      <c r="N300" s="210"/>
      <c r="O300" s="210"/>
      <c r="P300" s="211">
        <f>P301+P323+P338+P355+P373</f>
        <v>0</v>
      </c>
      <c r="Q300" s="210"/>
      <c r="R300" s="211">
        <f>R301+R323+R338+R355+R373</f>
        <v>6.4279286399999993</v>
      </c>
      <c r="S300" s="210"/>
      <c r="T300" s="212">
        <f>T301+T323+T338+T355+T373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13" t="s">
        <v>86</v>
      </c>
      <c r="AT300" s="214" t="s">
        <v>75</v>
      </c>
      <c r="AU300" s="214" t="s">
        <v>76</v>
      </c>
      <c r="AY300" s="213" t="s">
        <v>140</v>
      </c>
      <c r="BK300" s="215">
        <f>BK301+BK323+BK338+BK355+BK373</f>
        <v>0</v>
      </c>
    </row>
    <row r="301" s="12" customFormat="1" ht="22.8" customHeight="1">
      <c r="A301" s="12"/>
      <c r="B301" s="202"/>
      <c r="C301" s="203"/>
      <c r="D301" s="204" t="s">
        <v>75</v>
      </c>
      <c r="E301" s="216" t="s">
        <v>455</v>
      </c>
      <c r="F301" s="216" t="s">
        <v>456</v>
      </c>
      <c r="G301" s="203"/>
      <c r="H301" s="203"/>
      <c r="I301" s="206"/>
      <c r="J301" s="217">
        <f>BK301</f>
        <v>0</v>
      </c>
      <c r="K301" s="203"/>
      <c r="L301" s="208"/>
      <c r="M301" s="209"/>
      <c r="N301" s="210"/>
      <c r="O301" s="210"/>
      <c r="P301" s="211">
        <f>SUM(P302:P322)</f>
        <v>0</v>
      </c>
      <c r="Q301" s="210"/>
      <c r="R301" s="211">
        <f>SUM(R302:R322)</f>
        <v>0.79601460000000013</v>
      </c>
      <c r="S301" s="210"/>
      <c r="T301" s="212">
        <f>SUM(T302:T322)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213" t="s">
        <v>86</v>
      </c>
      <c r="AT301" s="214" t="s">
        <v>75</v>
      </c>
      <c r="AU301" s="214" t="s">
        <v>84</v>
      </c>
      <c r="AY301" s="213" t="s">
        <v>140</v>
      </c>
      <c r="BK301" s="215">
        <f>SUM(BK302:BK322)</f>
        <v>0</v>
      </c>
    </row>
    <row r="302" s="2" customFormat="1" ht="44.25" customHeight="1">
      <c r="A302" s="38"/>
      <c r="B302" s="39"/>
      <c r="C302" s="218" t="s">
        <v>457</v>
      </c>
      <c r="D302" s="218" t="s">
        <v>142</v>
      </c>
      <c r="E302" s="219" t="s">
        <v>458</v>
      </c>
      <c r="F302" s="220" t="s">
        <v>459</v>
      </c>
      <c r="G302" s="221" t="s">
        <v>159</v>
      </c>
      <c r="H302" s="222">
        <v>27.219999999999999</v>
      </c>
      <c r="I302" s="223"/>
      <c r="J302" s="224">
        <f>ROUND(I302*H302,2)</f>
        <v>0</v>
      </c>
      <c r="K302" s="220" t="s">
        <v>245</v>
      </c>
      <c r="L302" s="44"/>
      <c r="M302" s="225" t="s">
        <v>1</v>
      </c>
      <c r="N302" s="226" t="s">
        <v>41</v>
      </c>
      <c r="O302" s="91"/>
      <c r="P302" s="227">
        <f>O302*H302</f>
        <v>0</v>
      </c>
      <c r="Q302" s="227">
        <v>0.0043699999999999998</v>
      </c>
      <c r="R302" s="227">
        <f>Q302*H302</f>
        <v>0.11895139999999999</v>
      </c>
      <c r="S302" s="227">
        <v>0</v>
      </c>
      <c r="T302" s="228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29" t="s">
        <v>232</v>
      </c>
      <c r="AT302" s="229" t="s">
        <v>142</v>
      </c>
      <c r="AU302" s="229" t="s">
        <v>86</v>
      </c>
      <c r="AY302" s="17" t="s">
        <v>140</v>
      </c>
      <c r="BE302" s="230">
        <f>IF(N302="základní",J302,0)</f>
        <v>0</v>
      </c>
      <c r="BF302" s="230">
        <f>IF(N302="snížená",J302,0)</f>
        <v>0</v>
      </c>
      <c r="BG302" s="230">
        <f>IF(N302="zákl. přenesená",J302,0)</f>
        <v>0</v>
      </c>
      <c r="BH302" s="230">
        <f>IF(N302="sníž. přenesená",J302,0)</f>
        <v>0</v>
      </c>
      <c r="BI302" s="230">
        <f>IF(N302="nulová",J302,0)</f>
        <v>0</v>
      </c>
      <c r="BJ302" s="17" t="s">
        <v>84</v>
      </c>
      <c r="BK302" s="230">
        <f>ROUND(I302*H302,2)</f>
        <v>0</v>
      </c>
      <c r="BL302" s="17" t="s">
        <v>232</v>
      </c>
      <c r="BM302" s="229" t="s">
        <v>460</v>
      </c>
    </row>
    <row r="303" s="2" customFormat="1" ht="33" customHeight="1">
      <c r="A303" s="38"/>
      <c r="B303" s="39"/>
      <c r="C303" s="218" t="s">
        <v>461</v>
      </c>
      <c r="D303" s="218" t="s">
        <v>142</v>
      </c>
      <c r="E303" s="219" t="s">
        <v>462</v>
      </c>
      <c r="F303" s="220" t="s">
        <v>463</v>
      </c>
      <c r="G303" s="221" t="s">
        <v>159</v>
      </c>
      <c r="H303" s="222">
        <v>25</v>
      </c>
      <c r="I303" s="223"/>
      <c r="J303" s="224">
        <f>ROUND(I303*H303,2)</f>
        <v>0</v>
      </c>
      <c r="K303" s="220" t="s">
        <v>245</v>
      </c>
      <c r="L303" s="44"/>
      <c r="M303" s="225" t="s">
        <v>1</v>
      </c>
      <c r="N303" s="226" t="s">
        <v>41</v>
      </c>
      <c r="O303" s="91"/>
      <c r="P303" s="227">
        <f>O303*H303</f>
        <v>0</v>
      </c>
      <c r="Q303" s="227">
        <v>0.0057999999999999996</v>
      </c>
      <c r="R303" s="227">
        <f>Q303*H303</f>
        <v>0.14499999999999999</v>
      </c>
      <c r="S303" s="227">
        <v>0</v>
      </c>
      <c r="T303" s="228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9" t="s">
        <v>232</v>
      </c>
      <c r="AT303" s="229" t="s">
        <v>142</v>
      </c>
      <c r="AU303" s="229" t="s">
        <v>86</v>
      </c>
      <c r="AY303" s="17" t="s">
        <v>140</v>
      </c>
      <c r="BE303" s="230">
        <f>IF(N303="základní",J303,0)</f>
        <v>0</v>
      </c>
      <c r="BF303" s="230">
        <f>IF(N303="snížená",J303,0)</f>
        <v>0</v>
      </c>
      <c r="BG303" s="230">
        <f>IF(N303="zákl. přenesená",J303,0)</f>
        <v>0</v>
      </c>
      <c r="BH303" s="230">
        <f>IF(N303="sníž. přenesená",J303,0)</f>
        <v>0</v>
      </c>
      <c r="BI303" s="230">
        <f>IF(N303="nulová",J303,0)</f>
        <v>0</v>
      </c>
      <c r="BJ303" s="17" t="s">
        <v>84</v>
      </c>
      <c r="BK303" s="230">
        <f>ROUND(I303*H303,2)</f>
        <v>0</v>
      </c>
      <c r="BL303" s="17" t="s">
        <v>232</v>
      </c>
      <c r="BM303" s="229" t="s">
        <v>464</v>
      </c>
    </row>
    <row r="304" s="13" customFormat="1">
      <c r="A304" s="13"/>
      <c r="B304" s="231"/>
      <c r="C304" s="232"/>
      <c r="D304" s="233" t="s">
        <v>149</v>
      </c>
      <c r="E304" s="234" t="s">
        <v>1</v>
      </c>
      <c r="F304" s="235" t="s">
        <v>465</v>
      </c>
      <c r="G304" s="232"/>
      <c r="H304" s="236">
        <v>25</v>
      </c>
      <c r="I304" s="237"/>
      <c r="J304" s="232"/>
      <c r="K304" s="232"/>
      <c r="L304" s="238"/>
      <c r="M304" s="239"/>
      <c r="N304" s="240"/>
      <c r="O304" s="240"/>
      <c r="P304" s="240"/>
      <c r="Q304" s="240"/>
      <c r="R304" s="240"/>
      <c r="S304" s="240"/>
      <c r="T304" s="241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2" t="s">
        <v>149</v>
      </c>
      <c r="AU304" s="242" t="s">
        <v>86</v>
      </c>
      <c r="AV304" s="13" t="s">
        <v>86</v>
      </c>
      <c r="AW304" s="13" t="s">
        <v>32</v>
      </c>
      <c r="AX304" s="13" t="s">
        <v>76</v>
      </c>
      <c r="AY304" s="242" t="s">
        <v>140</v>
      </c>
    </row>
    <row r="305" s="14" customFormat="1">
      <c r="A305" s="14"/>
      <c r="B305" s="243"/>
      <c r="C305" s="244"/>
      <c r="D305" s="233" t="s">
        <v>149</v>
      </c>
      <c r="E305" s="245" t="s">
        <v>1</v>
      </c>
      <c r="F305" s="246" t="s">
        <v>151</v>
      </c>
      <c r="G305" s="244"/>
      <c r="H305" s="247">
        <v>25</v>
      </c>
      <c r="I305" s="248"/>
      <c r="J305" s="244"/>
      <c r="K305" s="244"/>
      <c r="L305" s="249"/>
      <c r="M305" s="250"/>
      <c r="N305" s="251"/>
      <c r="O305" s="251"/>
      <c r="P305" s="251"/>
      <c r="Q305" s="251"/>
      <c r="R305" s="251"/>
      <c r="S305" s="251"/>
      <c r="T305" s="252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3" t="s">
        <v>149</v>
      </c>
      <c r="AU305" s="253" t="s">
        <v>86</v>
      </c>
      <c r="AV305" s="14" t="s">
        <v>147</v>
      </c>
      <c r="AW305" s="14" t="s">
        <v>32</v>
      </c>
      <c r="AX305" s="14" t="s">
        <v>84</v>
      </c>
      <c r="AY305" s="253" t="s">
        <v>140</v>
      </c>
    </row>
    <row r="306" s="2" customFormat="1" ht="37.8" customHeight="1">
      <c r="A306" s="38"/>
      <c r="B306" s="39"/>
      <c r="C306" s="218" t="s">
        <v>466</v>
      </c>
      <c r="D306" s="218" t="s">
        <v>142</v>
      </c>
      <c r="E306" s="219" t="s">
        <v>467</v>
      </c>
      <c r="F306" s="220" t="s">
        <v>468</v>
      </c>
      <c r="G306" s="221" t="s">
        <v>159</v>
      </c>
      <c r="H306" s="222">
        <v>56.039999999999999</v>
      </c>
      <c r="I306" s="223"/>
      <c r="J306" s="224">
        <f>ROUND(I306*H306,2)</f>
        <v>0</v>
      </c>
      <c r="K306" s="220" t="s">
        <v>245</v>
      </c>
      <c r="L306" s="44"/>
      <c r="M306" s="225" t="s">
        <v>1</v>
      </c>
      <c r="N306" s="226" t="s">
        <v>41</v>
      </c>
      <c r="O306" s="91"/>
      <c r="P306" s="227">
        <f>O306*H306</f>
        <v>0</v>
      </c>
      <c r="Q306" s="227">
        <v>0.0044400000000000004</v>
      </c>
      <c r="R306" s="227">
        <f>Q306*H306</f>
        <v>0.24881760000000003</v>
      </c>
      <c r="S306" s="227">
        <v>0</v>
      </c>
      <c r="T306" s="228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9" t="s">
        <v>232</v>
      </c>
      <c r="AT306" s="229" t="s">
        <v>142</v>
      </c>
      <c r="AU306" s="229" t="s">
        <v>86</v>
      </c>
      <c r="AY306" s="17" t="s">
        <v>140</v>
      </c>
      <c r="BE306" s="230">
        <f>IF(N306="základní",J306,0)</f>
        <v>0</v>
      </c>
      <c r="BF306" s="230">
        <f>IF(N306="snížená",J306,0)</f>
        <v>0</v>
      </c>
      <c r="BG306" s="230">
        <f>IF(N306="zákl. přenesená",J306,0)</f>
        <v>0</v>
      </c>
      <c r="BH306" s="230">
        <f>IF(N306="sníž. přenesená",J306,0)</f>
        <v>0</v>
      </c>
      <c r="BI306" s="230">
        <f>IF(N306="nulová",J306,0)</f>
        <v>0</v>
      </c>
      <c r="BJ306" s="17" t="s">
        <v>84</v>
      </c>
      <c r="BK306" s="230">
        <f>ROUND(I306*H306,2)</f>
        <v>0</v>
      </c>
      <c r="BL306" s="17" t="s">
        <v>232</v>
      </c>
      <c r="BM306" s="229" t="s">
        <v>469</v>
      </c>
    </row>
    <row r="307" s="13" customFormat="1">
      <c r="A307" s="13"/>
      <c r="B307" s="231"/>
      <c r="C307" s="232"/>
      <c r="D307" s="233" t="s">
        <v>149</v>
      </c>
      <c r="E307" s="234" t="s">
        <v>1</v>
      </c>
      <c r="F307" s="235" t="s">
        <v>470</v>
      </c>
      <c r="G307" s="232"/>
      <c r="H307" s="236">
        <v>56.039999999999999</v>
      </c>
      <c r="I307" s="237"/>
      <c r="J307" s="232"/>
      <c r="K307" s="232"/>
      <c r="L307" s="238"/>
      <c r="M307" s="239"/>
      <c r="N307" s="240"/>
      <c r="O307" s="240"/>
      <c r="P307" s="240"/>
      <c r="Q307" s="240"/>
      <c r="R307" s="240"/>
      <c r="S307" s="240"/>
      <c r="T307" s="241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2" t="s">
        <v>149</v>
      </c>
      <c r="AU307" s="242" t="s">
        <v>86</v>
      </c>
      <c r="AV307" s="13" t="s">
        <v>86</v>
      </c>
      <c r="AW307" s="13" t="s">
        <v>32</v>
      </c>
      <c r="AX307" s="13" t="s">
        <v>76</v>
      </c>
      <c r="AY307" s="242" t="s">
        <v>140</v>
      </c>
    </row>
    <row r="308" s="14" customFormat="1">
      <c r="A308" s="14"/>
      <c r="B308" s="243"/>
      <c r="C308" s="244"/>
      <c r="D308" s="233" t="s">
        <v>149</v>
      </c>
      <c r="E308" s="245" t="s">
        <v>1</v>
      </c>
      <c r="F308" s="246" t="s">
        <v>151</v>
      </c>
      <c r="G308" s="244"/>
      <c r="H308" s="247">
        <v>56.039999999999999</v>
      </c>
      <c r="I308" s="248"/>
      <c r="J308" s="244"/>
      <c r="K308" s="244"/>
      <c r="L308" s="249"/>
      <c r="M308" s="250"/>
      <c r="N308" s="251"/>
      <c r="O308" s="251"/>
      <c r="P308" s="251"/>
      <c r="Q308" s="251"/>
      <c r="R308" s="251"/>
      <c r="S308" s="251"/>
      <c r="T308" s="252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3" t="s">
        <v>149</v>
      </c>
      <c r="AU308" s="253" t="s">
        <v>86</v>
      </c>
      <c r="AV308" s="14" t="s">
        <v>147</v>
      </c>
      <c r="AW308" s="14" t="s">
        <v>32</v>
      </c>
      <c r="AX308" s="14" t="s">
        <v>84</v>
      </c>
      <c r="AY308" s="253" t="s">
        <v>140</v>
      </c>
    </row>
    <row r="309" s="2" customFormat="1" ht="37.8" customHeight="1">
      <c r="A309" s="38"/>
      <c r="B309" s="39"/>
      <c r="C309" s="218" t="s">
        <v>471</v>
      </c>
      <c r="D309" s="218" t="s">
        <v>142</v>
      </c>
      <c r="E309" s="219" t="s">
        <v>472</v>
      </c>
      <c r="F309" s="220" t="s">
        <v>473</v>
      </c>
      <c r="G309" s="221" t="s">
        <v>159</v>
      </c>
      <c r="H309" s="222">
        <v>12</v>
      </c>
      <c r="I309" s="223"/>
      <c r="J309" s="224">
        <f>ROUND(I309*H309,2)</f>
        <v>0</v>
      </c>
      <c r="K309" s="220" t="s">
        <v>146</v>
      </c>
      <c r="L309" s="44"/>
      <c r="M309" s="225" t="s">
        <v>1</v>
      </c>
      <c r="N309" s="226" t="s">
        <v>41</v>
      </c>
      <c r="O309" s="91"/>
      <c r="P309" s="227">
        <f>O309*H309</f>
        <v>0</v>
      </c>
      <c r="Q309" s="227">
        <v>0.0014</v>
      </c>
      <c r="R309" s="227">
        <f>Q309*H309</f>
        <v>0.016799999999999999</v>
      </c>
      <c r="S309" s="227">
        <v>0</v>
      </c>
      <c r="T309" s="228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9" t="s">
        <v>232</v>
      </c>
      <c r="AT309" s="229" t="s">
        <v>142</v>
      </c>
      <c r="AU309" s="229" t="s">
        <v>86</v>
      </c>
      <c r="AY309" s="17" t="s">
        <v>140</v>
      </c>
      <c r="BE309" s="230">
        <f>IF(N309="základní",J309,0)</f>
        <v>0</v>
      </c>
      <c r="BF309" s="230">
        <f>IF(N309="snížená",J309,0)</f>
        <v>0</v>
      </c>
      <c r="BG309" s="230">
        <f>IF(N309="zákl. přenesená",J309,0)</f>
        <v>0</v>
      </c>
      <c r="BH309" s="230">
        <f>IF(N309="sníž. přenesená",J309,0)</f>
        <v>0</v>
      </c>
      <c r="BI309" s="230">
        <f>IF(N309="nulová",J309,0)</f>
        <v>0</v>
      </c>
      <c r="BJ309" s="17" t="s">
        <v>84</v>
      </c>
      <c r="BK309" s="230">
        <f>ROUND(I309*H309,2)</f>
        <v>0</v>
      </c>
      <c r="BL309" s="17" t="s">
        <v>232</v>
      </c>
      <c r="BM309" s="229" t="s">
        <v>474</v>
      </c>
    </row>
    <row r="310" s="13" customFormat="1">
      <c r="A310" s="13"/>
      <c r="B310" s="231"/>
      <c r="C310" s="232"/>
      <c r="D310" s="233" t="s">
        <v>149</v>
      </c>
      <c r="E310" s="234" t="s">
        <v>1</v>
      </c>
      <c r="F310" s="235" t="s">
        <v>475</v>
      </c>
      <c r="G310" s="232"/>
      <c r="H310" s="236">
        <v>12</v>
      </c>
      <c r="I310" s="237"/>
      <c r="J310" s="232"/>
      <c r="K310" s="232"/>
      <c r="L310" s="238"/>
      <c r="M310" s="239"/>
      <c r="N310" s="240"/>
      <c r="O310" s="240"/>
      <c r="P310" s="240"/>
      <c r="Q310" s="240"/>
      <c r="R310" s="240"/>
      <c r="S310" s="240"/>
      <c r="T310" s="241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2" t="s">
        <v>149</v>
      </c>
      <c r="AU310" s="242" t="s">
        <v>86</v>
      </c>
      <c r="AV310" s="13" t="s">
        <v>86</v>
      </c>
      <c r="AW310" s="13" t="s">
        <v>32</v>
      </c>
      <c r="AX310" s="13" t="s">
        <v>76</v>
      </c>
      <c r="AY310" s="242" t="s">
        <v>140</v>
      </c>
    </row>
    <row r="311" s="14" customFormat="1">
      <c r="A311" s="14"/>
      <c r="B311" s="243"/>
      <c r="C311" s="244"/>
      <c r="D311" s="233" t="s">
        <v>149</v>
      </c>
      <c r="E311" s="245" t="s">
        <v>1</v>
      </c>
      <c r="F311" s="246" t="s">
        <v>151</v>
      </c>
      <c r="G311" s="244"/>
      <c r="H311" s="247">
        <v>12</v>
      </c>
      <c r="I311" s="248"/>
      <c r="J311" s="244"/>
      <c r="K311" s="244"/>
      <c r="L311" s="249"/>
      <c r="M311" s="250"/>
      <c r="N311" s="251"/>
      <c r="O311" s="251"/>
      <c r="P311" s="251"/>
      <c r="Q311" s="251"/>
      <c r="R311" s="251"/>
      <c r="S311" s="251"/>
      <c r="T311" s="252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3" t="s">
        <v>149</v>
      </c>
      <c r="AU311" s="253" t="s">
        <v>86</v>
      </c>
      <c r="AV311" s="14" t="s">
        <v>147</v>
      </c>
      <c r="AW311" s="14" t="s">
        <v>32</v>
      </c>
      <c r="AX311" s="14" t="s">
        <v>84</v>
      </c>
      <c r="AY311" s="253" t="s">
        <v>140</v>
      </c>
    </row>
    <row r="312" s="2" customFormat="1" ht="44.25" customHeight="1">
      <c r="A312" s="38"/>
      <c r="B312" s="39"/>
      <c r="C312" s="218" t="s">
        <v>476</v>
      </c>
      <c r="D312" s="218" t="s">
        <v>142</v>
      </c>
      <c r="E312" s="219" t="s">
        <v>477</v>
      </c>
      <c r="F312" s="220" t="s">
        <v>478</v>
      </c>
      <c r="G312" s="221" t="s">
        <v>159</v>
      </c>
      <c r="H312" s="222">
        <v>21.199999999999999</v>
      </c>
      <c r="I312" s="223"/>
      <c r="J312" s="224">
        <f>ROUND(I312*H312,2)</f>
        <v>0</v>
      </c>
      <c r="K312" s="220" t="s">
        <v>245</v>
      </c>
      <c r="L312" s="44"/>
      <c r="M312" s="225" t="s">
        <v>1</v>
      </c>
      <c r="N312" s="226" t="s">
        <v>41</v>
      </c>
      <c r="O312" s="91"/>
      <c r="P312" s="227">
        <f>O312*H312</f>
        <v>0</v>
      </c>
      <c r="Q312" s="227">
        <v>0.0043600000000000002</v>
      </c>
      <c r="R312" s="227">
        <f>Q312*H312</f>
        <v>0.092432</v>
      </c>
      <c r="S312" s="227">
        <v>0</v>
      </c>
      <c r="T312" s="228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9" t="s">
        <v>232</v>
      </c>
      <c r="AT312" s="229" t="s">
        <v>142</v>
      </c>
      <c r="AU312" s="229" t="s">
        <v>86</v>
      </c>
      <c r="AY312" s="17" t="s">
        <v>140</v>
      </c>
      <c r="BE312" s="230">
        <f>IF(N312="základní",J312,0)</f>
        <v>0</v>
      </c>
      <c r="BF312" s="230">
        <f>IF(N312="snížená",J312,0)</f>
        <v>0</v>
      </c>
      <c r="BG312" s="230">
        <f>IF(N312="zákl. přenesená",J312,0)</f>
        <v>0</v>
      </c>
      <c r="BH312" s="230">
        <f>IF(N312="sníž. přenesená",J312,0)</f>
        <v>0</v>
      </c>
      <c r="BI312" s="230">
        <f>IF(N312="nulová",J312,0)</f>
        <v>0</v>
      </c>
      <c r="BJ312" s="17" t="s">
        <v>84</v>
      </c>
      <c r="BK312" s="230">
        <f>ROUND(I312*H312,2)</f>
        <v>0</v>
      </c>
      <c r="BL312" s="17" t="s">
        <v>232</v>
      </c>
      <c r="BM312" s="229" t="s">
        <v>479</v>
      </c>
    </row>
    <row r="313" s="13" customFormat="1">
      <c r="A313" s="13"/>
      <c r="B313" s="231"/>
      <c r="C313" s="232"/>
      <c r="D313" s="233" t="s">
        <v>149</v>
      </c>
      <c r="E313" s="234" t="s">
        <v>1</v>
      </c>
      <c r="F313" s="235" t="s">
        <v>480</v>
      </c>
      <c r="G313" s="232"/>
      <c r="H313" s="236">
        <v>21.199999999999999</v>
      </c>
      <c r="I313" s="237"/>
      <c r="J313" s="232"/>
      <c r="K313" s="232"/>
      <c r="L313" s="238"/>
      <c r="M313" s="239"/>
      <c r="N313" s="240"/>
      <c r="O313" s="240"/>
      <c r="P313" s="240"/>
      <c r="Q313" s="240"/>
      <c r="R313" s="240"/>
      <c r="S313" s="240"/>
      <c r="T313" s="241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2" t="s">
        <v>149</v>
      </c>
      <c r="AU313" s="242" t="s">
        <v>86</v>
      </c>
      <c r="AV313" s="13" t="s">
        <v>86</v>
      </c>
      <c r="AW313" s="13" t="s">
        <v>32</v>
      </c>
      <c r="AX313" s="13" t="s">
        <v>76</v>
      </c>
      <c r="AY313" s="242" t="s">
        <v>140</v>
      </c>
    </row>
    <row r="314" s="14" customFormat="1">
      <c r="A314" s="14"/>
      <c r="B314" s="243"/>
      <c r="C314" s="244"/>
      <c r="D314" s="233" t="s">
        <v>149</v>
      </c>
      <c r="E314" s="245" t="s">
        <v>1</v>
      </c>
      <c r="F314" s="246" t="s">
        <v>151</v>
      </c>
      <c r="G314" s="244"/>
      <c r="H314" s="247">
        <v>21.199999999999999</v>
      </c>
      <c r="I314" s="248"/>
      <c r="J314" s="244"/>
      <c r="K314" s="244"/>
      <c r="L314" s="249"/>
      <c r="M314" s="250"/>
      <c r="N314" s="251"/>
      <c r="O314" s="251"/>
      <c r="P314" s="251"/>
      <c r="Q314" s="251"/>
      <c r="R314" s="251"/>
      <c r="S314" s="251"/>
      <c r="T314" s="25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3" t="s">
        <v>149</v>
      </c>
      <c r="AU314" s="253" t="s">
        <v>86</v>
      </c>
      <c r="AV314" s="14" t="s">
        <v>147</v>
      </c>
      <c r="AW314" s="14" t="s">
        <v>32</v>
      </c>
      <c r="AX314" s="14" t="s">
        <v>84</v>
      </c>
      <c r="AY314" s="253" t="s">
        <v>140</v>
      </c>
    </row>
    <row r="315" s="2" customFormat="1" ht="33" customHeight="1">
      <c r="A315" s="38"/>
      <c r="B315" s="39"/>
      <c r="C315" s="218" t="s">
        <v>481</v>
      </c>
      <c r="D315" s="218" t="s">
        <v>142</v>
      </c>
      <c r="E315" s="219" t="s">
        <v>482</v>
      </c>
      <c r="F315" s="220" t="s">
        <v>483</v>
      </c>
      <c r="G315" s="221" t="s">
        <v>159</v>
      </c>
      <c r="H315" s="222">
        <v>54.439999999999998</v>
      </c>
      <c r="I315" s="223"/>
      <c r="J315" s="224">
        <f>ROUND(I315*H315,2)</f>
        <v>0</v>
      </c>
      <c r="K315" s="220" t="s">
        <v>146</v>
      </c>
      <c r="L315" s="44"/>
      <c r="M315" s="225" t="s">
        <v>1</v>
      </c>
      <c r="N315" s="226" t="s">
        <v>41</v>
      </c>
      <c r="O315" s="91"/>
      <c r="P315" s="227">
        <f>O315*H315</f>
        <v>0</v>
      </c>
      <c r="Q315" s="227">
        <v>0.0027399999999999998</v>
      </c>
      <c r="R315" s="227">
        <f>Q315*H315</f>
        <v>0.14916559999999998</v>
      </c>
      <c r="S315" s="227">
        <v>0</v>
      </c>
      <c r="T315" s="228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29" t="s">
        <v>232</v>
      </c>
      <c r="AT315" s="229" t="s">
        <v>142</v>
      </c>
      <c r="AU315" s="229" t="s">
        <v>86</v>
      </c>
      <c r="AY315" s="17" t="s">
        <v>140</v>
      </c>
      <c r="BE315" s="230">
        <f>IF(N315="základní",J315,0)</f>
        <v>0</v>
      </c>
      <c r="BF315" s="230">
        <f>IF(N315="snížená",J315,0)</f>
        <v>0</v>
      </c>
      <c r="BG315" s="230">
        <f>IF(N315="zákl. přenesená",J315,0)</f>
        <v>0</v>
      </c>
      <c r="BH315" s="230">
        <f>IF(N315="sníž. přenesená",J315,0)</f>
        <v>0</v>
      </c>
      <c r="BI315" s="230">
        <f>IF(N315="nulová",J315,0)</f>
        <v>0</v>
      </c>
      <c r="BJ315" s="17" t="s">
        <v>84</v>
      </c>
      <c r="BK315" s="230">
        <f>ROUND(I315*H315,2)</f>
        <v>0</v>
      </c>
      <c r="BL315" s="17" t="s">
        <v>232</v>
      </c>
      <c r="BM315" s="229" t="s">
        <v>484</v>
      </c>
    </row>
    <row r="316" s="13" customFormat="1">
      <c r="A316" s="13"/>
      <c r="B316" s="231"/>
      <c r="C316" s="232"/>
      <c r="D316" s="233" t="s">
        <v>149</v>
      </c>
      <c r="E316" s="234" t="s">
        <v>1</v>
      </c>
      <c r="F316" s="235" t="s">
        <v>485</v>
      </c>
      <c r="G316" s="232"/>
      <c r="H316" s="236">
        <v>54.439999999999998</v>
      </c>
      <c r="I316" s="237"/>
      <c r="J316" s="232"/>
      <c r="K316" s="232"/>
      <c r="L316" s="238"/>
      <c r="M316" s="239"/>
      <c r="N316" s="240"/>
      <c r="O316" s="240"/>
      <c r="P316" s="240"/>
      <c r="Q316" s="240"/>
      <c r="R316" s="240"/>
      <c r="S316" s="240"/>
      <c r="T316" s="241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2" t="s">
        <v>149</v>
      </c>
      <c r="AU316" s="242" t="s">
        <v>86</v>
      </c>
      <c r="AV316" s="13" t="s">
        <v>86</v>
      </c>
      <c r="AW316" s="13" t="s">
        <v>32</v>
      </c>
      <c r="AX316" s="13" t="s">
        <v>76</v>
      </c>
      <c r="AY316" s="242" t="s">
        <v>140</v>
      </c>
    </row>
    <row r="317" s="14" customFormat="1">
      <c r="A317" s="14"/>
      <c r="B317" s="243"/>
      <c r="C317" s="244"/>
      <c r="D317" s="233" t="s">
        <v>149</v>
      </c>
      <c r="E317" s="245" t="s">
        <v>1</v>
      </c>
      <c r="F317" s="246" t="s">
        <v>151</v>
      </c>
      <c r="G317" s="244"/>
      <c r="H317" s="247">
        <v>54.439999999999998</v>
      </c>
      <c r="I317" s="248"/>
      <c r="J317" s="244"/>
      <c r="K317" s="244"/>
      <c r="L317" s="249"/>
      <c r="M317" s="250"/>
      <c r="N317" s="251"/>
      <c r="O317" s="251"/>
      <c r="P317" s="251"/>
      <c r="Q317" s="251"/>
      <c r="R317" s="251"/>
      <c r="S317" s="251"/>
      <c r="T317" s="252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3" t="s">
        <v>149</v>
      </c>
      <c r="AU317" s="253" t="s">
        <v>86</v>
      </c>
      <c r="AV317" s="14" t="s">
        <v>147</v>
      </c>
      <c r="AW317" s="14" t="s">
        <v>32</v>
      </c>
      <c r="AX317" s="14" t="s">
        <v>84</v>
      </c>
      <c r="AY317" s="253" t="s">
        <v>140</v>
      </c>
    </row>
    <row r="318" s="2" customFormat="1" ht="37.8" customHeight="1">
      <c r="A318" s="38"/>
      <c r="B318" s="39"/>
      <c r="C318" s="218" t="s">
        <v>486</v>
      </c>
      <c r="D318" s="218" t="s">
        <v>142</v>
      </c>
      <c r="E318" s="219" t="s">
        <v>487</v>
      </c>
      <c r="F318" s="220" t="s">
        <v>488</v>
      </c>
      <c r="G318" s="221" t="s">
        <v>391</v>
      </c>
      <c r="H318" s="222">
        <v>4</v>
      </c>
      <c r="I318" s="223"/>
      <c r="J318" s="224">
        <f>ROUND(I318*H318,2)</f>
        <v>0</v>
      </c>
      <c r="K318" s="220" t="s">
        <v>146</v>
      </c>
      <c r="L318" s="44"/>
      <c r="M318" s="225" t="s">
        <v>1</v>
      </c>
      <c r="N318" s="226" t="s">
        <v>41</v>
      </c>
      <c r="O318" s="91"/>
      <c r="P318" s="227">
        <f>O318*H318</f>
        <v>0</v>
      </c>
      <c r="Q318" s="227">
        <v>0.00044000000000000002</v>
      </c>
      <c r="R318" s="227">
        <f>Q318*H318</f>
        <v>0.0017600000000000001</v>
      </c>
      <c r="S318" s="227">
        <v>0</v>
      </c>
      <c r="T318" s="228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29" t="s">
        <v>232</v>
      </c>
      <c r="AT318" s="229" t="s">
        <v>142</v>
      </c>
      <c r="AU318" s="229" t="s">
        <v>86</v>
      </c>
      <c r="AY318" s="17" t="s">
        <v>140</v>
      </c>
      <c r="BE318" s="230">
        <f>IF(N318="základní",J318,0)</f>
        <v>0</v>
      </c>
      <c r="BF318" s="230">
        <f>IF(N318="snížená",J318,0)</f>
        <v>0</v>
      </c>
      <c r="BG318" s="230">
        <f>IF(N318="zákl. přenesená",J318,0)</f>
        <v>0</v>
      </c>
      <c r="BH318" s="230">
        <f>IF(N318="sníž. přenesená",J318,0)</f>
        <v>0</v>
      </c>
      <c r="BI318" s="230">
        <f>IF(N318="nulová",J318,0)</f>
        <v>0</v>
      </c>
      <c r="BJ318" s="17" t="s">
        <v>84</v>
      </c>
      <c r="BK318" s="230">
        <f>ROUND(I318*H318,2)</f>
        <v>0</v>
      </c>
      <c r="BL318" s="17" t="s">
        <v>232</v>
      </c>
      <c r="BM318" s="229" t="s">
        <v>489</v>
      </c>
    </row>
    <row r="319" s="2" customFormat="1" ht="37.8" customHeight="1">
      <c r="A319" s="38"/>
      <c r="B319" s="39"/>
      <c r="C319" s="218" t="s">
        <v>490</v>
      </c>
      <c r="D319" s="218" t="s">
        <v>142</v>
      </c>
      <c r="E319" s="219" t="s">
        <v>491</v>
      </c>
      <c r="F319" s="220" t="s">
        <v>492</v>
      </c>
      <c r="G319" s="221" t="s">
        <v>159</v>
      </c>
      <c r="H319" s="222">
        <v>20.800000000000001</v>
      </c>
      <c r="I319" s="223"/>
      <c r="J319" s="224">
        <f>ROUND(I319*H319,2)</f>
        <v>0</v>
      </c>
      <c r="K319" s="220" t="s">
        <v>146</v>
      </c>
      <c r="L319" s="44"/>
      <c r="M319" s="225" t="s">
        <v>1</v>
      </c>
      <c r="N319" s="226" t="s">
        <v>41</v>
      </c>
      <c r="O319" s="91"/>
      <c r="P319" s="227">
        <f>O319*H319</f>
        <v>0</v>
      </c>
      <c r="Q319" s="227">
        <v>0.0011100000000000001</v>
      </c>
      <c r="R319" s="227">
        <f>Q319*H319</f>
        <v>0.023088000000000004</v>
      </c>
      <c r="S319" s="227">
        <v>0</v>
      </c>
      <c r="T319" s="228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9" t="s">
        <v>232</v>
      </c>
      <c r="AT319" s="229" t="s">
        <v>142</v>
      </c>
      <c r="AU319" s="229" t="s">
        <v>86</v>
      </c>
      <c r="AY319" s="17" t="s">
        <v>140</v>
      </c>
      <c r="BE319" s="230">
        <f>IF(N319="základní",J319,0)</f>
        <v>0</v>
      </c>
      <c r="BF319" s="230">
        <f>IF(N319="snížená",J319,0)</f>
        <v>0</v>
      </c>
      <c r="BG319" s="230">
        <f>IF(N319="zákl. přenesená",J319,0)</f>
        <v>0</v>
      </c>
      <c r="BH319" s="230">
        <f>IF(N319="sníž. přenesená",J319,0)</f>
        <v>0</v>
      </c>
      <c r="BI319" s="230">
        <f>IF(N319="nulová",J319,0)</f>
        <v>0</v>
      </c>
      <c r="BJ319" s="17" t="s">
        <v>84</v>
      </c>
      <c r="BK319" s="230">
        <f>ROUND(I319*H319,2)</f>
        <v>0</v>
      </c>
      <c r="BL319" s="17" t="s">
        <v>232</v>
      </c>
      <c r="BM319" s="229" t="s">
        <v>493</v>
      </c>
    </row>
    <row r="320" s="13" customFormat="1">
      <c r="A320" s="13"/>
      <c r="B320" s="231"/>
      <c r="C320" s="232"/>
      <c r="D320" s="233" t="s">
        <v>149</v>
      </c>
      <c r="E320" s="234" t="s">
        <v>1</v>
      </c>
      <c r="F320" s="235" t="s">
        <v>494</v>
      </c>
      <c r="G320" s="232"/>
      <c r="H320" s="236">
        <v>20.800000000000001</v>
      </c>
      <c r="I320" s="237"/>
      <c r="J320" s="232"/>
      <c r="K320" s="232"/>
      <c r="L320" s="238"/>
      <c r="M320" s="239"/>
      <c r="N320" s="240"/>
      <c r="O320" s="240"/>
      <c r="P320" s="240"/>
      <c r="Q320" s="240"/>
      <c r="R320" s="240"/>
      <c r="S320" s="240"/>
      <c r="T320" s="241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2" t="s">
        <v>149</v>
      </c>
      <c r="AU320" s="242" t="s">
        <v>86</v>
      </c>
      <c r="AV320" s="13" t="s">
        <v>86</v>
      </c>
      <c r="AW320" s="13" t="s">
        <v>32</v>
      </c>
      <c r="AX320" s="13" t="s">
        <v>76</v>
      </c>
      <c r="AY320" s="242" t="s">
        <v>140</v>
      </c>
    </row>
    <row r="321" s="14" customFormat="1">
      <c r="A321" s="14"/>
      <c r="B321" s="243"/>
      <c r="C321" s="244"/>
      <c r="D321" s="233" t="s">
        <v>149</v>
      </c>
      <c r="E321" s="245" t="s">
        <v>1</v>
      </c>
      <c r="F321" s="246" t="s">
        <v>151</v>
      </c>
      <c r="G321" s="244"/>
      <c r="H321" s="247">
        <v>20.800000000000001</v>
      </c>
      <c r="I321" s="248"/>
      <c r="J321" s="244"/>
      <c r="K321" s="244"/>
      <c r="L321" s="249"/>
      <c r="M321" s="250"/>
      <c r="N321" s="251"/>
      <c r="O321" s="251"/>
      <c r="P321" s="251"/>
      <c r="Q321" s="251"/>
      <c r="R321" s="251"/>
      <c r="S321" s="251"/>
      <c r="T321" s="252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3" t="s">
        <v>149</v>
      </c>
      <c r="AU321" s="253" t="s">
        <v>86</v>
      </c>
      <c r="AV321" s="14" t="s">
        <v>147</v>
      </c>
      <c r="AW321" s="14" t="s">
        <v>32</v>
      </c>
      <c r="AX321" s="14" t="s">
        <v>84</v>
      </c>
      <c r="AY321" s="253" t="s">
        <v>140</v>
      </c>
    </row>
    <row r="322" s="2" customFormat="1" ht="55.5" customHeight="1">
      <c r="A322" s="38"/>
      <c r="B322" s="39"/>
      <c r="C322" s="218" t="s">
        <v>495</v>
      </c>
      <c r="D322" s="218" t="s">
        <v>142</v>
      </c>
      <c r="E322" s="219" t="s">
        <v>496</v>
      </c>
      <c r="F322" s="220" t="s">
        <v>497</v>
      </c>
      <c r="G322" s="221" t="s">
        <v>196</v>
      </c>
      <c r="H322" s="222">
        <v>0.79600000000000004</v>
      </c>
      <c r="I322" s="223"/>
      <c r="J322" s="224">
        <f>ROUND(I322*H322,2)</f>
        <v>0</v>
      </c>
      <c r="K322" s="220" t="s">
        <v>146</v>
      </c>
      <c r="L322" s="44"/>
      <c r="M322" s="225" t="s">
        <v>1</v>
      </c>
      <c r="N322" s="226" t="s">
        <v>41</v>
      </c>
      <c r="O322" s="91"/>
      <c r="P322" s="227">
        <f>O322*H322</f>
        <v>0</v>
      </c>
      <c r="Q322" s="227">
        <v>0</v>
      </c>
      <c r="R322" s="227">
        <f>Q322*H322</f>
        <v>0</v>
      </c>
      <c r="S322" s="227">
        <v>0</v>
      </c>
      <c r="T322" s="228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9" t="s">
        <v>232</v>
      </c>
      <c r="AT322" s="229" t="s">
        <v>142</v>
      </c>
      <c r="AU322" s="229" t="s">
        <v>86</v>
      </c>
      <c r="AY322" s="17" t="s">
        <v>140</v>
      </c>
      <c r="BE322" s="230">
        <f>IF(N322="základní",J322,0)</f>
        <v>0</v>
      </c>
      <c r="BF322" s="230">
        <f>IF(N322="snížená",J322,0)</f>
        <v>0</v>
      </c>
      <c r="BG322" s="230">
        <f>IF(N322="zákl. přenesená",J322,0)</f>
        <v>0</v>
      </c>
      <c r="BH322" s="230">
        <f>IF(N322="sníž. přenesená",J322,0)</f>
        <v>0</v>
      </c>
      <c r="BI322" s="230">
        <f>IF(N322="nulová",J322,0)</f>
        <v>0</v>
      </c>
      <c r="BJ322" s="17" t="s">
        <v>84</v>
      </c>
      <c r="BK322" s="230">
        <f>ROUND(I322*H322,2)</f>
        <v>0</v>
      </c>
      <c r="BL322" s="17" t="s">
        <v>232</v>
      </c>
      <c r="BM322" s="229" t="s">
        <v>498</v>
      </c>
    </row>
    <row r="323" s="12" customFormat="1" ht="22.8" customHeight="1">
      <c r="A323" s="12"/>
      <c r="B323" s="202"/>
      <c r="C323" s="203"/>
      <c r="D323" s="204" t="s">
        <v>75</v>
      </c>
      <c r="E323" s="216" t="s">
        <v>499</v>
      </c>
      <c r="F323" s="216" t="s">
        <v>500</v>
      </c>
      <c r="G323" s="203"/>
      <c r="H323" s="203"/>
      <c r="I323" s="206"/>
      <c r="J323" s="217">
        <f>BK323</f>
        <v>0</v>
      </c>
      <c r="K323" s="203"/>
      <c r="L323" s="208"/>
      <c r="M323" s="209"/>
      <c r="N323" s="210"/>
      <c r="O323" s="210"/>
      <c r="P323" s="211">
        <f>SUM(P324:P337)</f>
        <v>0</v>
      </c>
      <c r="Q323" s="210"/>
      <c r="R323" s="211">
        <f>SUM(R324:R337)</f>
        <v>0.49404599999999999</v>
      </c>
      <c r="S323" s="210"/>
      <c r="T323" s="212">
        <f>SUM(T324:T337)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13" t="s">
        <v>86</v>
      </c>
      <c r="AT323" s="214" t="s">
        <v>75</v>
      </c>
      <c r="AU323" s="214" t="s">
        <v>84</v>
      </c>
      <c r="AY323" s="213" t="s">
        <v>140</v>
      </c>
      <c r="BK323" s="215">
        <f>SUM(BK324:BK337)</f>
        <v>0</v>
      </c>
    </row>
    <row r="324" s="2" customFormat="1" ht="37.8" customHeight="1">
      <c r="A324" s="38"/>
      <c r="B324" s="39"/>
      <c r="C324" s="218" t="s">
        <v>501</v>
      </c>
      <c r="D324" s="218" t="s">
        <v>142</v>
      </c>
      <c r="E324" s="219" t="s">
        <v>502</v>
      </c>
      <c r="F324" s="220" t="s">
        <v>503</v>
      </c>
      <c r="G324" s="221" t="s">
        <v>145</v>
      </c>
      <c r="H324" s="222">
        <v>12</v>
      </c>
      <c r="I324" s="223"/>
      <c r="J324" s="224">
        <f>ROUND(I324*H324,2)</f>
        <v>0</v>
      </c>
      <c r="K324" s="220" t="s">
        <v>146</v>
      </c>
      <c r="L324" s="44"/>
      <c r="M324" s="225" t="s">
        <v>1</v>
      </c>
      <c r="N324" s="226" t="s">
        <v>41</v>
      </c>
      <c r="O324" s="91"/>
      <c r="P324" s="227">
        <f>O324*H324</f>
        <v>0</v>
      </c>
      <c r="Q324" s="227">
        <v>0.00025999999999999998</v>
      </c>
      <c r="R324" s="227">
        <f>Q324*H324</f>
        <v>0.0031199999999999995</v>
      </c>
      <c r="S324" s="227">
        <v>0</v>
      </c>
      <c r="T324" s="228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9" t="s">
        <v>232</v>
      </c>
      <c r="AT324" s="229" t="s">
        <v>142</v>
      </c>
      <c r="AU324" s="229" t="s">
        <v>86</v>
      </c>
      <c r="AY324" s="17" t="s">
        <v>140</v>
      </c>
      <c r="BE324" s="230">
        <f>IF(N324="základní",J324,0)</f>
        <v>0</v>
      </c>
      <c r="BF324" s="230">
        <f>IF(N324="snížená",J324,0)</f>
        <v>0</v>
      </c>
      <c r="BG324" s="230">
        <f>IF(N324="zákl. přenesená",J324,0)</f>
        <v>0</v>
      </c>
      <c r="BH324" s="230">
        <f>IF(N324="sníž. přenesená",J324,0)</f>
        <v>0</v>
      </c>
      <c r="BI324" s="230">
        <f>IF(N324="nulová",J324,0)</f>
        <v>0</v>
      </c>
      <c r="BJ324" s="17" t="s">
        <v>84</v>
      </c>
      <c r="BK324" s="230">
        <f>ROUND(I324*H324,2)</f>
        <v>0</v>
      </c>
      <c r="BL324" s="17" t="s">
        <v>232</v>
      </c>
      <c r="BM324" s="229" t="s">
        <v>504</v>
      </c>
    </row>
    <row r="325" s="13" customFormat="1">
      <c r="A325" s="13"/>
      <c r="B325" s="231"/>
      <c r="C325" s="232"/>
      <c r="D325" s="233" t="s">
        <v>149</v>
      </c>
      <c r="E325" s="234" t="s">
        <v>1</v>
      </c>
      <c r="F325" s="235" t="s">
        <v>505</v>
      </c>
      <c r="G325" s="232"/>
      <c r="H325" s="236">
        <v>12</v>
      </c>
      <c r="I325" s="237"/>
      <c r="J325" s="232"/>
      <c r="K325" s="232"/>
      <c r="L325" s="238"/>
      <c r="M325" s="239"/>
      <c r="N325" s="240"/>
      <c r="O325" s="240"/>
      <c r="P325" s="240"/>
      <c r="Q325" s="240"/>
      <c r="R325" s="240"/>
      <c r="S325" s="240"/>
      <c r="T325" s="241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2" t="s">
        <v>149</v>
      </c>
      <c r="AU325" s="242" t="s">
        <v>86</v>
      </c>
      <c r="AV325" s="13" t="s">
        <v>86</v>
      </c>
      <c r="AW325" s="13" t="s">
        <v>32</v>
      </c>
      <c r="AX325" s="13" t="s">
        <v>76</v>
      </c>
      <c r="AY325" s="242" t="s">
        <v>140</v>
      </c>
    </row>
    <row r="326" s="14" customFormat="1">
      <c r="A326" s="14"/>
      <c r="B326" s="243"/>
      <c r="C326" s="244"/>
      <c r="D326" s="233" t="s">
        <v>149</v>
      </c>
      <c r="E326" s="245" t="s">
        <v>1</v>
      </c>
      <c r="F326" s="246" t="s">
        <v>151</v>
      </c>
      <c r="G326" s="244"/>
      <c r="H326" s="247">
        <v>12</v>
      </c>
      <c r="I326" s="248"/>
      <c r="J326" s="244"/>
      <c r="K326" s="244"/>
      <c r="L326" s="249"/>
      <c r="M326" s="250"/>
      <c r="N326" s="251"/>
      <c r="O326" s="251"/>
      <c r="P326" s="251"/>
      <c r="Q326" s="251"/>
      <c r="R326" s="251"/>
      <c r="S326" s="251"/>
      <c r="T326" s="252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3" t="s">
        <v>149</v>
      </c>
      <c r="AU326" s="253" t="s">
        <v>86</v>
      </c>
      <c r="AV326" s="14" t="s">
        <v>147</v>
      </c>
      <c r="AW326" s="14" t="s">
        <v>32</v>
      </c>
      <c r="AX326" s="14" t="s">
        <v>84</v>
      </c>
      <c r="AY326" s="253" t="s">
        <v>140</v>
      </c>
    </row>
    <row r="327" s="2" customFormat="1" ht="24.15" customHeight="1">
      <c r="A327" s="38"/>
      <c r="B327" s="39"/>
      <c r="C327" s="264" t="s">
        <v>506</v>
      </c>
      <c r="D327" s="264" t="s">
        <v>290</v>
      </c>
      <c r="E327" s="265" t="s">
        <v>507</v>
      </c>
      <c r="F327" s="266" t="s">
        <v>508</v>
      </c>
      <c r="G327" s="267" t="s">
        <v>145</v>
      </c>
      <c r="H327" s="268">
        <v>12</v>
      </c>
      <c r="I327" s="269"/>
      <c r="J327" s="270">
        <f>ROUND(I327*H327,2)</f>
        <v>0</v>
      </c>
      <c r="K327" s="266" t="s">
        <v>146</v>
      </c>
      <c r="L327" s="271"/>
      <c r="M327" s="272" t="s">
        <v>1</v>
      </c>
      <c r="N327" s="273" t="s">
        <v>41</v>
      </c>
      <c r="O327" s="91"/>
      <c r="P327" s="227">
        <f>O327*H327</f>
        <v>0</v>
      </c>
      <c r="Q327" s="227">
        <v>0.036810000000000002</v>
      </c>
      <c r="R327" s="227">
        <f>Q327*H327</f>
        <v>0.44172</v>
      </c>
      <c r="S327" s="227">
        <v>0</v>
      </c>
      <c r="T327" s="228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9" t="s">
        <v>318</v>
      </c>
      <c r="AT327" s="229" t="s">
        <v>290</v>
      </c>
      <c r="AU327" s="229" t="s">
        <v>86</v>
      </c>
      <c r="AY327" s="17" t="s">
        <v>140</v>
      </c>
      <c r="BE327" s="230">
        <f>IF(N327="základní",J327,0)</f>
        <v>0</v>
      </c>
      <c r="BF327" s="230">
        <f>IF(N327="snížená",J327,0)</f>
        <v>0</v>
      </c>
      <c r="BG327" s="230">
        <f>IF(N327="zákl. přenesená",J327,0)</f>
        <v>0</v>
      </c>
      <c r="BH327" s="230">
        <f>IF(N327="sníž. přenesená",J327,0)</f>
        <v>0</v>
      </c>
      <c r="BI327" s="230">
        <f>IF(N327="nulová",J327,0)</f>
        <v>0</v>
      </c>
      <c r="BJ327" s="17" t="s">
        <v>84</v>
      </c>
      <c r="BK327" s="230">
        <f>ROUND(I327*H327,2)</f>
        <v>0</v>
      </c>
      <c r="BL327" s="17" t="s">
        <v>232</v>
      </c>
      <c r="BM327" s="229" t="s">
        <v>509</v>
      </c>
    </row>
    <row r="328" s="2" customFormat="1" ht="24.15" customHeight="1">
      <c r="A328" s="38"/>
      <c r="B328" s="39"/>
      <c r="C328" s="218" t="s">
        <v>510</v>
      </c>
      <c r="D328" s="218" t="s">
        <v>142</v>
      </c>
      <c r="E328" s="219" t="s">
        <v>511</v>
      </c>
      <c r="F328" s="220" t="s">
        <v>512</v>
      </c>
      <c r="G328" s="221" t="s">
        <v>391</v>
      </c>
      <c r="H328" s="222">
        <v>1</v>
      </c>
      <c r="I328" s="223"/>
      <c r="J328" s="224">
        <f>ROUND(I328*H328,2)</f>
        <v>0</v>
      </c>
      <c r="K328" s="220" t="s">
        <v>146</v>
      </c>
      <c r="L328" s="44"/>
      <c r="M328" s="225" t="s">
        <v>1</v>
      </c>
      <c r="N328" s="226" t="s">
        <v>41</v>
      </c>
      <c r="O328" s="91"/>
      <c r="P328" s="227">
        <f>O328*H328</f>
        <v>0</v>
      </c>
      <c r="Q328" s="227">
        <v>0.00087000000000000001</v>
      </c>
      <c r="R328" s="227">
        <f>Q328*H328</f>
        <v>0.00087000000000000001</v>
      </c>
      <c r="S328" s="227">
        <v>0</v>
      </c>
      <c r="T328" s="228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9" t="s">
        <v>232</v>
      </c>
      <c r="AT328" s="229" t="s">
        <v>142</v>
      </c>
      <c r="AU328" s="229" t="s">
        <v>86</v>
      </c>
      <c r="AY328" s="17" t="s">
        <v>140</v>
      </c>
      <c r="BE328" s="230">
        <f>IF(N328="základní",J328,0)</f>
        <v>0</v>
      </c>
      <c r="BF328" s="230">
        <f>IF(N328="snížená",J328,0)</f>
        <v>0</v>
      </c>
      <c r="BG328" s="230">
        <f>IF(N328="zákl. přenesená",J328,0)</f>
        <v>0</v>
      </c>
      <c r="BH328" s="230">
        <f>IF(N328="sníž. přenesená",J328,0)</f>
        <v>0</v>
      </c>
      <c r="BI328" s="230">
        <f>IF(N328="nulová",J328,0)</f>
        <v>0</v>
      </c>
      <c r="BJ328" s="17" t="s">
        <v>84</v>
      </c>
      <c r="BK328" s="230">
        <f>ROUND(I328*H328,2)</f>
        <v>0</v>
      </c>
      <c r="BL328" s="17" t="s">
        <v>232</v>
      </c>
      <c r="BM328" s="229" t="s">
        <v>513</v>
      </c>
    </row>
    <row r="329" s="15" customFormat="1">
      <c r="A329" s="15"/>
      <c r="B329" s="254"/>
      <c r="C329" s="255"/>
      <c r="D329" s="233" t="s">
        <v>149</v>
      </c>
      <c r="E329" s="256" t="s">
        <v>1</v>
      </c>
      <c r="F329" s="257" t="s">
        <v>514</v>
      </c>
      <c r="G329" s="255"/>
      <c r="H329" s="256" t="s">
        <v>1</v>
      </c>
      <c r="I329" s="258"/>
      <c r="J329" s="255"/>
      <c r="K329" s="255"/>
      <c r="L329" s="259"/>
      <c r="M329" s="260"/>
      <c r="N329" s="261"/>
      <c r="O329" s="261"/>
      <c r="P329" s="261"/>
      <c r="Q329" s="261"/>
      <c r="R329" s="261"/>
      <c r="S329" s="261"/>
      <c r="T329" s="262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T329" s="263" t="s">
        <v>149</v>
      </c>
      <c r="AU329" s="263" t="s">
        <v>86</v>
      </c>
      <c r="AV329" s="15" t="s">
        <v>84</v>
      </c>
      <c r="AW329" s="15" t="s">
        <v>32</v>
      </c>
      <c r="AX329" s="15" t="s">
        <v>76</v>
      </c>
      <c r="AY329" s="263" t="s">
        <v>140</v>
      </c>
    </row>
    <row r="330" s="13" customFormat="1">
      <c r="A330" s="13"/>
      <c r="B330" s="231"/>
      <c r="C330" s="232"/>
      <c r="D330" s="233" t="s">
        <v>149</v>
      </c>
      <c r="E330" s="234" t="s">
        <v>1</v>
      </c>
      <c r="F330" s="235" t="s">
        <v>84</v>
      </c>
      <c r="G330" s="232"/>
      <c r="H330" s="236">
        <v>1</v>
      </c>
      <c r="I330" s="237"/>
      <c r="J330" s="232"/>
      <c r="K330" s="232"/>
      <c r="L330" s="238"/>
      <c r="M330" s="239"/>
      <c r="N330" s="240"/>
      <c r="O330" s="240"/>
      <c r="P330" s="240"/>
      <c r="Q330" s="240"/>
      <c r="R330" s="240"/>
      <c r="S330" s="240"/>
      <c r="T330" s="241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2" t="s">
        <v>149</v>
      </c>
      <c r="AU330" s="242" t="s">
        <v>86</v>
      </c>
      <c r="AV330" s="13" t="s">
        <v>86</v>
      </c>
      <c r="AW330" s="13" t="s">
        <v>32</v>
      </c>
      <c r="AX330" s="13" t="s">
        <v>76</v>
      </c>
      <c r="AY330" s="242" t="s">
        <v>140</v>
      </c>
    </row>
    <row r="331" s="14" customFormat="1">
      <c r="A331" s="14"/>
      <c r="B331" s="243"/>
      <c r="C331" s="244"/>
      <c r="D331" s="233" t="s">
        <v>149</v>
      </c>
      <c r="E331" s="245" t="s">
        <v>1</v>
      </c>
      <c r="F331" s="246" t="s">
        <v>151</v>
      </c>
      <c r="G331" s="244"/>
      <c r="H331" s="247">
        <v>1</v>
      </c>
      <c r="I331" s="248"/>
      <c r="J331" s="244"/>
      <c r="K331" s="244"/>
      <c r="L331" s="249"/>
      <c r="M331" s="250"/>
      <c r="N331" s="251"/>
      <c r="O331" s="251"/>
      <c r="P331" s="251"/>
      <c r="Q331" s="251"/>
      <c r="R331" s="251"/>
      <c r="S331" s="251"/>
      <c r="T331" s="252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3" t="s">
        <v>149</v>
      </c>
      <c r="AU331" s="253" t="s">
        <v>86</v>
      </c>
      <c r="AV331" s="14" t="s">
        <v>147</v>
      </c>
      <c r="AW331" s="14" t="s">
        <v>32</v>
      </c>
      <c r="AX331" s="14" t="s">
        <v>84</v>
      </c>
      <c r="AY331" s="253" t="s">
        <v>140</v>
      </c>
    </row>
    <row r="332" s="2" customFormat="1" ht="24.15" customHeight="1">
      <c r="A332" s="38"/>
      <c r="B332" s="39"/>
      <c r="C332" s="264" t="s">
        <v>515</v>
      </c>
      <c r="D332" s="264" t="s">
        <v>290</v>
      </c>
      <c r="E332" s="265" t="s">
        <v>516</v>
      </c>
      <c r="F332" s="266" t="s">
        <v>517</v>
      </c>
      <c r="G332" s="267" t="s">
        <v>145</v>
      </c>
      <c r="H332" s="268">
        <v>1.8999999999999999</v>
      </c>
      <c r="I332" s="269"/>
      <c r="J332" s="270">
        <f>ROUND(I332*H332,2)</f>
        <v>0</v>
      </c>
      <c r="K332" s="266" t="s">
        <v>146</v>
      </c>
      <c r="L332" s="271"/>
      <c r="M332" s="272" t="s">
        <v>1</v>
      </c>
      <c r="N332" s="273" t="s">
        <v>41</v>
      </c>
      <c r="O332" s="91"/>
      <c r="P332" s="227">
        <f>O332*H332</f>
        <v>0</v>
      </c>
      <c r="Q332" s="227">
        <v>0.025440000000000001</v>
      </c>
      <c r="R332" s="227">
        <f>Q332*H332</f>
        <v>0.048335999999999997</v>
      </c>
      <c r="S332" s="227">
        <v>0</v>
      </c>
      <c r="T332" s="228">
        <f>S332*H332</f>
        <v>0</v>
      </c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R332" s="229" t="s">
        <v>318</v>
      </c>
      <c r="AT332" s="229" t="s">
        <v>290</v>
      </c>
      <c r="AU332" s="229" t="s">
        <v>86</v>
      </c>
      <c r="AY332" s="17" t="s">
        <v>140</v>
      </c>
      <c r="BE332" s="230">
        <f>IF(N332="základní",J332,0)</f>
        <v>0</v>
      </c>
      <c r="BF332" s="230">
        <f>IF(N332="snížená",J332,0)</f>
        <v>0</v>
      </c>
      <c r="BG332" s="230">
        <f>IF(N332="zákl. přenesená",J332,0)</f>
        <v>0</v>
      </c>
      <c r="BH332" s="230">
        <f>IF(N332="sníž. přenesená",J332,0)</f>
        <v>0</v>
      </c>
      <c r="BI332" s="230">
        <f>IF(N332="nulová",J332,0)</f>
        <v>0</v>
      </c>
      <c r="BJ332" s="17" t="s">
        <v>84</v>
      </c>
      <c r="BK332" s="230">
        <f>ROUND(I332*H332,2)</f>
        <v>0</v>
      </c>
      <c r="BL332" s="17" t="s">
        <v>232</v>
      </c>
      <c r="BM332" s="229" t="s">
        <v>518</v>
      </c>
    </row>
    <row r="333" s="2" customFormat="1">
      <c r="A333" s="38"/>
      <c r="B333" s="39"/>
      <c r="C333" s="40"/>
      <c r="D333" s="233" t="s">
        <v>519</v>
      </c>
      <c r="E333" s="40"/>
      <c r="F333" s="274" t="s">
        <v>520</v>
      </c>
      <c r="G333" s="40"/>
      <c r="H333" s="40"/>
      <c r="I333" s="275"/>
      <c r="J333" s="40"/>
      <c r="K333" s="40"/>
      <c r="L333" s="44"/>
      <c r="M333" s="276"/>
      <c r="N333" s="277"/>
      <c r="O333" s="91"/>
      <c r="P333" s="91"/>
      <c r="Q333" s="91"/>
      <c r="R333" s="91"/>
      <c r="S333" s="91"/>
      <c r="T333" s="92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T333" s="17" t="s">
        <v>519</v>
      </c>
      <c r="AU333" s="17" t="s">
        <v>86</v>
      </c>
    </row>
    <row r="334" s="15" customFormat="1">
      <c r="A334" s="15"/>
      <c r="B334" s="254"/>
      <c r="C334" s="255"/>
      <c r="D334" s="233" t="s">
        <v>149</v>
      </c>
      <c r="E334" s="256" t="s">
        <v>1</v>
      </c>
      <c r="F334" s="257" t="s">
        <v>410</v>
      </c>
      <c r="G334" s="255"/>
      <c r="H334" s="256" t="s">
        <v>1</v>
      </c>
      <c r="I334" s="258"/>
      <c r="J334" s="255"/>
      <c r="K334" s="255"/>
      <c r="L334" s="259"/>
      <c r="M334" s="260"/>
      <c r="N334" s="261"/>
      <c r="O334" s="261"/>
      <c r="P334" s="261"/>
      <c r="Q334" s="261"/>
      <c r="R334" s="261"/>
      <c r="S334" s="261"/>
      <c r="T334" s="262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T334" s="263" t="s">
        <v>149</v>
      </c>
      <c r="AU334" s="263" t="s">
        <v>86</v>
      </c>
      <c r="AV334" s="15" t="s">
        <v>84</v>
      </c>
      <c r="AW334" s="15" t="s">
        <v>32</v>
      </c>
      <c r="AX334" s="15" t="s">
        <v>76</v>
      </c>
      <c r="AY334" s="263" t="s">
        <v>140</v>
      </c>
    </row>
    <row r="335" s="13" customFormat="1">
      <c r="A335" s="13"/>
      <c r="B335" s="231"/>
      <c r="C335" s="232"/>
      <c r="D335" s="233" t="s">
        <v>149</v>
      </c>
      <c r="E335" s="234" t="s">
        <v>1</v>
      </c>
      <c r="F335" s="235" t="s">
        <v>521</v>
      </c>
      <c r="G335" s="232"/>
      <c r="H335" s="236">
        <v>1.8999999999999999</v>
      </c>
      <c r="I335" s="237"/>
      <c r="J335" s="232"/>
      <c r="K335" s="232"/>
      <c r="L335" s="238"/>
      <c r="M335" s="239"/>
      <c r="N335" s="240"/>
      <c r="O335" s="240"/>
      <c r="P335" s="240"/>
      <c r="Q335" s="240"/>
      <c r="R335" s="240"/>
      <c r="S335" s="240"/>
      <c r="T335" s="241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2" t="s">
        <v>149</v>
      </c>
      <c r="AU335" s="242" t="s">
        <v>86</v>
      </c>
      <c r="AV335" s="13" t="s">
        <v>86</v>
      </c>
      <c r="AW335" s="13" t="s">
        <v>32</v>
      </c>
      <c r="AX335" s="13" t="s">
        <v>76</v>
      </c>
      <c r="AY335" s="242" t="s">
        <v>140</v>
      </c>
    </row>
    <row r="336" s="14" customFormat="1">
      <c r="A336" s="14"/>
      <c r="B336" s="243"/>
      <c r="C336" s="244"/>
      <c r="D336" s="233" t="s">
        <v>149</v>
      </c>
      <c r="E336" s="245" t="s">
        <v>1</v>
      </c>
      <c r="F336" s="246" t="s">
        <v>151</v>
      </c>
      <c r="G336" s="244"/>
      <c r="H336" s="247">
        <v>1.8999999999999999</v>
      </c>
      <c r="I336" s="248"/>
      <c r="J336" s="244"/>
      <c r="K336" s="244"/>
      <c r="L336" s="249"/>
      <c r="M336" s="250"/>
      <c r="N336" s="251"/>
      <c r="O336" s="251"/>
      <c r="P336" s="251"/>
      <c r="Q336" s="251"/>
      <c r="R336" s="251"/>
      <c r="S336" s="251"/>
      <c r="T336" s="252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3" t="s">
        <v>149</v>
      </c>
      <c r="AU336" s="253" t="s">
        <v>86</v>
      </c>
      <c r="AV336" s="14" t="s">
        <v>147</v>
      </c>
      <c r="AW336" s="14" t="s">
        <v>32</v>
      </c>
      <c r="AX336" s="14" t="s">
        <v>84</v>
      </c>
      <c r="AY336" s="253" t="s">
        <v>140</v>
      </c>
    </row>
    <row r="337" s="2" customFormat="1" ht="55.5" customHeight="1">
      <c r="A337" s="38"/>
      <c r="B337" s="39"/>
      <c r="C337" s="218" t="s">
        <v>522</v>
      </c>
      <c r="D337" s="218" t="s">
        <v>142</v>
      </c>
      <c r="E337" s="219" t="s">
        <v>523</v>
      </c>
      <c r="F337" s="220" t="s">
        <v>524</v>
      </c>
      <c r="G337" s="221" t="s">
        <v>196</v>
      </c>
      <c r="H337" s="222">
        <v>0.49399999999999999</v>
      </c>
      <c r="I337" s="223"/>
      <c r="J337" s="224">
        <f>ROUND(I337*H337,2)</f>
        <v>0</v>
      </c>
      <c r="K337" s="220" t="s">
        <v>146</v>
      </c>
      <c r="L337" s="44"/>
      <c r="M337" s="225" t="s">
        <v>1</v>
      </c>
      <c r="N337" s="226" t="s">
        <v>41</v>
      </c>
      <c r="O337" s="91"/>
      <c r="P337" s="227">
        <f>O337*H337</f>
        <v>0</v>
      </c>
      <c r="Q337" s="227">
        <v>0</v>
      </c>
      <c r="R337" s="227">
        <f>Q337*H337</f>
        <v>0</v>
      </c>
      <c r="S337" s="227">
        <v>0</v>
      </c>
      <c r="T337" s="228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9" t="s">
        <v>232</v>
      </c>
      <c r="AT337" s="229" t="s">
        <v>142</v>
      </c>
      <c r="AU337" s="229" t="s">
        <v>86</v>
      </c>
      <c r="AY337" s="17" t="s">
        <v>140</v>
      </c>
      <c r="BE337" s="230">
        <f>IF(N337="základní",J337,0)</f>
        <v>0</v>
      </c>
      <c r="BF337" s="230">
        <f>IF(N337="snížená",J337,0)</f>
        <v>0</v>
      </c>
      <c r="BG337" s="230">
        <f>IF(N337="zákl. přenesená",J337,0)</f>
        <v>0</v>
      </c>
      <c r="BH337" s="230">
        <f>IF(N337="sníž. přenesená",J337,0)</f>
        <v>0</v>
      </c>
      <c r="BI337" s="230">
        <f>IF(N337="nulová",J337,0)</f>
        <v>0</v>
      </c>
      <c r="BJ337" s="17" t="s">
        <v>84</v>
      </c>
      <c r="BK337" s="230">
        <f>ROUND(I337*H337,2)</f>
        <v>0</v>
      </c>
      <c r="BL337" s="17" t="s">
        <v>232</v>
      </c>
      <c r="BM337" s="229" t="s">
        <v>525</v>
      </c>
    </row>
    <row r="338" s="12" customFormat="1" ht="22.8" customHeight="1">
      <c r="A338" s="12"/>
      <c r="B338" s="202"/>
      <c r="C338" s="203"/>
      <c r="D338" s="204" t="s">
        <v>75</v>
      </c>
      <c r="E338" s="216" t="s">
        <v>526</v>
      </c>
      <c r="F338" s="216" t="s">
        <v>527</v>
      </c>
      <c r="G338" s="203"/>
      <c r="H338" s="203"/>
      <c r="I338" s="206"/>
      <c r="J338" s="217">
        <f>BK338</f>
        <v>0</v>
      </c>
      <c r="K338" s="203"/>
      <c r="L338" s="208"/>
      <c r="M338" s="209"/>
      <c r="N338" s="210"/>
      <c r="O338" s="210"/>
      <c r="P338" s="211">
        <f>SUM(P339:P354)</f>
        <v>0</v>
      </c>
      <c r="Q338" s="210"/>
      <c r="R338" s="211">
        <f>SUM(R339:R354)</f>
        <v>2.3348849999999994</v>
      </c>
      <c r="S338" s="210"/>
      <c r="T338" s="212">
        <f>SUM(T339:T354)</f>
        <v>0</v>
      </c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R338" s="213" t="s">
        <v>86</v>
      </c>
      <c r="AT338" s="214" t="s">
        <v>75</v>
      </c>
      <c r="AU338" s="214" t="s">
        <v>84</v>
      </c>
      <c r="AY338" s="213" t="s">
        <v>140</v>
      </c>
      <c r="BK338" s="215">
        <f>SUM(BK339:BK354)</f>
        <v>0</v>
      </c>
    </row>
    <row r="339" s="2" customFormat="1" ht="33" customHeight="1">
      <c r="A339" s="38"/>
      <c r="B339" s="39"/>
      <c r="C339" s="218" t="s">
        <v>528</v>
      </c>
      <c r="D339" s="218" t="s">
        <v>142</v>
      </c>
      <c r="E339" s="219" t="s">
        <v>529</v>
      </c>
      <c r="F339" s="220" t="s">
        <v>530</v>
      </c>
      <c r="G339" s="221" t="s">
        <v>391</v>
      </c>
      <c r="H339" s="222">
        <v>5</v>
      </c>
      <c r="I339" s="223"/>
      <c r="J339" s="224">
        <f>ROUND(I339*H339,2)</f>
        <v>0</v>
      </c>
      <c r="K339" s="220" t="s">
        <v>146</v>
      </c>
      <c r="L339" s="44"/>
      <c r="M339" s="225" t="s">
        <v>1</v>
      </c>
      <c r="N339" s="226" t="s">
        <v>41</v>
      </c>
      <c r="O339" s="91"/>
      <c r="P339" s="227">
        <f>O339*H339</f>
        <v>0</v>
      </c>
      <c r="Q339" s="227">
        <v>0.00059000000000000003</v>
      </c>
      <c r="R339" s="227">
        <f>Q339*H339</f>
        <v>0.0029500000000000004</v>
      </c>
      <c r="S339" s="227">
        <v>0</v>
      </c>
      <c r="T339" s="228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9" t="s">
        <v>232</v>
      </c>
      <c r="AT339" s="229" t="s">
        <v>142</v>
      </c>
      <c r="AU339" s="229" t="s">
        <v>86</v>
      </c>
      <c r="AY339" s="17" t="s">
        <v>140</v>
      </c>
      <c r="BE339" s="230">
        <f>IF(N339="základní",J339,0)</f>
        <v>0</v>
      </c>
      <c r="BF339" s="230">
        <f>IF(N339="snížená",J339,0)</f>
        <v>0</v>
      </c>
      <c r="BG339" s="230">
        <f>IF(N339="zákl. přenesená",J339,0)</f>
        <v>0</v>
      </c>
      <c r="BH339" s="230">
        <f>IF(N339="sníž. přenesená",J339,0)</f>
        <v>0</v>
      </c>
      <c r="BI339" s="230">
        <f>IF(N339="nulová",J339,0)</f>
        <v>0</v>
      </c>
      <c r="BJ339" s="17" t="s">
        <v>84</v>
      </c>
      <c r="BK339" s="230">
        <f>ROUND(I339*H339,2)</f>
        <v>0</v>
      </c>
      <c r="BL339" s="17" t="s">
        <v>232</v>
      </c>
      <c r="BM339" s="229" t="s">
        <v>531</v>
      </c>
    </row>
    <row r="340" s="2" customFormat="1" ht="24.15" customHeight="1">
      <c r="A340" s="38"/>
      <c r="B340" s="39"/>
      <c r="C340" s="264" t="s">
        <v>532</v>
      </c>
      <c r="D340" s="264" t="s">
        <v>290</v>
      </c>
      <c r="E340" s="265" t="s">
        <v>533</v>
      </c>
      <c r="F340" s="266" t="s">
        <v>534</v>
      </c>
      <c r="G340" s="267" t="s">
        <v>145</v>
      </c>
      <c r="H340" s="268">
        <v>94.5</v>
      </c>
      <c r="I340" s="269"/>
      <c r="J340" s="270">
        <f>ROUND(I340*H340,2)</f>
        <v>0</v>
      </c>
      <c r="K340" s="266" t="s">
        <v>146</v>
      </c>
      <c r="L340" s="271"/>
      <c r="M340" s="272" t="s">
        <v>1</v>
      </c>
      <c r="N340" s="273" t="s">
        <v>41</v>
      </c>
      <c r="O340" s="91"/>
      <c r="P340" s="227">
        <f>O340*H340</f>
        <v>0</v>
      </c>
      <c r="Q340" s="227">
        <v>0.013509999999999999</v>
      </c>
      <c r="R340" s="227">
        <f>Q340*H340</f>
        <v>1.2766949999999999</v>
      </c>
      <c r="S340" s="227">
        <v>0</v>
      </c>
      <c r="T340" s="228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29" t="s">
        <v>318</v>
      </c>
      <c r="AT340" s="229" t="s">
        <v>290</v>
      </c>
      <c r="AU340" s="229" t="s">
        <v>86</v>
      </c>
      <c r="AY340" s="17" t="s">
        <v>140</v>
      </c>
      <c r="BE340" s="230">
        <f>IF(N340="základní",J340,0)</f>
        <v>0</v>
      </c>
      <c r="BF340" s="230">
        <f>IF(N340="snížená",J340,0)</f>
        <v>0</v>
      </c>
      <c r="BG340" s="230">
        <f>IF(N340="zákl. přenesená",J340,0)</f>
        <v>0</v>
      </c>
      <c r="BH340" s="230">
        <f>IF(N340="sníž. přenesená",J340,0)</f>
        <v>0</v>
      </c>
      <c r="BI340" s="230">
        <f>IF(N340="nulová",J340,0)</f>
        <v>0</v>
      </c>
      <c r="BJ340" s="17" t="s">
        <v>84</v>
      </c>
      <c r="BK340" s="230">
        <f>ROUND(I340*H340,2)</f>
        <v>0</v>
      </c>
      <c r="BL340" s="17" t="s">
        <v>232</v>
      </c>
      <c r="BM340" s="229" t="s">
        <v>535</v>
      </c>
    </row>
    <row r="341" s="13" customFormat="1">
      <c r="A341" s="13"/>
      <c r="B341" s="231"/>
      <c r="C341" s="232"/>
      <c r="D341" s="233" t="s">
        <v>149</v>
      </c>
      <c r="E341" s="234" t="s">
        <v>1</v>
      </c>
      <c r="F341" s="235" t="s">
        <v>536</v>
      </c>
      <c r="G341" s="232"/>
      <c r="H341" s="236">
        <v>94.5</v>
      </c>
      <c r="I341" s="237"/>
      <c r="J341" s="232"/>
      <c r="K341" s="232"/>
      <c r="L341" s="238"/>
      <c r="M341" s="239"/>
      <c r="N341" s="240"/>
      <c r="O341" s="240"/>
      <c r="P341" s="240"/>
      <c r="Q341" s="240"/>
      <c r="R341" s="240"/>
      <c r="S341" s="240"/>
      <c r="T341" s="241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2" t="s">
        <v>149</v>
      </c>
      <c r="AU341" s="242" t="s">
        <v>86</v>
      </c>
      <c r="AV341" s="13" t="s">
        <v>86</v>
      </c>
      <c r="AW341" s="13" t="s">
        <v>32</v>
      </c>
      <c r="AX341" s="13" t="s">
        <v>76</v>
      </c>
      <c r="AY341" s="242" t="s">
        <v>140</v>
      </c>
    </row>
    <row r="342" s="14" customFormat="1">
      <c r="A342" s="14"/>
      <c r="B342" s="243"/>
      <c r="C342" s="244"/>
      <c r="D342" s="233" t="s">
        <v>149</v>
      </c>
      <c r="E342" s="245" t="s">
        <v>1</v>
      </c>
      <c r="F342" s="246" t="s">
        <v>151</v>
      </c>
      <c r="G342" s="244"/>
      <c r="H342" s="247">
        <v>94.5</v>
      </c>
      <c r="I342" s="248"/>
      <c r="J342" s="244"/>
      <c r="K342" s="244"/>
      <c r="L342" s="249"/>
      <c r="M342" s="250"/>
      <c r="N342" s="251"/>
      <c r="O342" s="251"/>
      <c r="P342" s="251"/>
      <c r="Q342" s="251"/>
      <c r="R342" s="251"/>
      <c r="S342" s="251"/>
      <c r="T342" s="252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3" t="s">
        <v>149</v>
      </c>
      <c r="AU342" s="253" t="s">
        <v>86</v>
      </c>
      <c r="AV342" s="14" t="s">
        <v>147</v>
      </c>
      <c r="AW342" s="14" t="s">
        <v>32</v>
      </c>
      <c r="AX342" s="14" t="s">
        <v>84</v>
      </c>
      <c r="AY342" s="253" t="s">
        <v>140</v>
      </c>
    </row>
    <row r="343" s="2" customFormat="1" ht="37.8" customHeight="1">
      <c r="A343" s="38"/>
      <c r="B343" s="39"/>
      <c r="C343" s="218" t="s">
        <v>537</v>
      </c>
      <c r="D343" s="218" t="s">
        <v>142</v>
      </c>
      <c r="E343" s="219" t="s">
        <v>538</v>
      </c>
      <c r="F343" s="220" t="s">
        <v>539</v>
      </c>
      <c r="G343" s="221" t="s">
        <v>391</v>
      </c>
      <c r="H343" s="222">
        <v>5</v>
      </c>
      <c r="I343" s="223"/>
      <c r="J343" s="224">
        <f>ROUND(I343*H343,2)</f>
        <v>0</v>
      </c>
      <c r="K343" s="220" t="s">
        <v>146</v>
      </c>
      <c r="L343" s="44"/>
      <c r="M343" s="225" t="s">
        <v>1</v>
      </c>
      <c r="N343" s="226" t="s">
        <v>41</v>
      </c>
      <c r="O343" s="91"/>
      <c r="P343" s="227">
        <f>O343*H343</f>
        <v>0</v>
      </c>
      <c r="Q343" s="227">
        <v>0</v>
      </c>
      <c r="R343" s="227">
        <f>Q343*H343</f>
        <v>0</v>
      </c>
      <c r="S343" s="227">
        <v>0</v>
      </c>
      <c r="T343" s="228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29" t="s">
        <v>232</v>
      </c>
      <c r="AT343" s="229" t="s">
        <v>142</v>
      </c>
      <c r="AU343" s="229" t="s">
        <v>86</v>
      </c>
      <c r="AY343" s="17" t="s">
        <v>140</v>
      </c>
      <c r="BE343" s="230">
        <f>IF(N343="základní",J343,0)</f>
        <v>0</v>
      </c>
      <c r="BF343" s="230">
        <f>IF(N343="snížená",J343,0)</f>
        <v>0</v>
      </c>
      <c r="BG343" s="230">
        <f>IF(N343="zákl. přenesená",J343,0)</f>
        <v>0</v>
      </c>
      <c r="BH343" s="230">
        <f>IF(N343="sníž. přenesená",J343,0)</f>
        <v>0</v>
      </c>
      <c r="BI343" s="230">
        <f>IF(N343="nulová",J343,0)</f>
        <v>0</v>
      </c>
      <c r="BJ343" s="17" t="s">
        <v>84</v>
      </c>
      <c r="BK343" s="230">
        <f>ROUND(I343*H343,2)</f>
        <v>0</v>
      </c>
      <c r="BL343" s="17" t="s">
        <v>232</v>
      </c>
      <c r="BM343" s="229" t="s">
        <v>540</v>
      </c>
    </row>
    <row r="344" s="2" customFormat="1" ht="24.15" customHeight="1">
      <c r="A344" s="38"/>
      <c r="B344" s="39"/>
      <c r="C344" s="264" t="s">
        <v>541</v>
      </c>
      <c r="D344" s="264" t="s">
        <v>290</v>
      </c>
      <c r="E344" s="265" t="s">
        <v>542</v>
      </c>
      <c r="F344" s="266" t="s">
        <v>543</v>
      </c>
      <c r="G344" s="267" t="s">
        <v>391</v>
      </c>
      <c r="H344" s="268">
        <v>5</v>
      </c>
      <c r="I344" s="269"/>
      <c r="J344" s="270">
        <f>ROUND(I344*H344,2)</f>
        <v>0</v>
      </c>
      <c r="K344" s="266" t="s">
        <v>146</v>
      </c>
      <c r="L344" s="271"/>
      <c r="M344" s="272" t="s">
        <v>1</v>
      </c>
      <c r="N344" s="273" t="s">
        <v>41</v>
      </c>
      <c r="O344" s="91"/>
      <c r="P344" s="227">
        <f>O344*H344</f>
        <v>0</v>
      </c>
      <c r="Q344" s="227">
        <v>0.002</v>
      </c>
      <c r="R344" s="227">
        <f>Q344*H344</f>
        <v>0.01</v>
      </c>
      <c r="S344" s="227">
        <v>0</v>
      </c>
      <c r="T344" s="228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9" t="s">
        <v>318</v>
      </c>
      <c r="AT344" s="229" t="s">
        <v>290</v>
      </c>
      <c r="AU344" s="229" t="s">
        <v>86</v>
      </c>
      <c r="AY344" s="17" t="s">
        <v>140</v>
      </c>
      <c r="BE344" s="230">
        <f>IF(N344="základní",J344,0)</f>
        <v>0</v>
      </c>
      <c r="BF344" s="230">
        <f>IF(N344="snížená",J344,0)</f>
        <v>0</v>
      </c>
      <c r="BG344" s="230">
        <f>IF(N344="zákl. přenesená",J344,0)</f>
        <v>0</v>
      </c>
      <c r="BH344" s="230">
        <f>IF(N344="sníž. přenesená",J344,0)</f>
        <v>0</v>
      </c>
      <c r="BI344" s="230">
        <f>IF(N344="nulová",J344,0)</f>
        <v>0</v>
      </c>
      <c r="BJ344" s="17" t="s">
        <v>84</v>
      </c>
      <c r="BK344" s="230">
        <f>ROUND(I344*H344,2)</f>
        <v>0</v>
      </c>
      <c r="BL344" s="17" t="s">
        <v>232</v>
      </c>
      <c r="BM344" s="229" t="s">
        <v>544</v>
      </c>
    </row>
    <row r="345" s="2" customFormat="1" ht="24.15" customHeight="1">
      <c r="A345" s="38"/>
      <c r="B345" s="39"/>
      <c r="C345" s="218" t="s">
        <v>545</v>
      </c>
      <c r="D345" s="218" t="s">
        <v>142</v>
      </c>
      <c r="E345" s="219" t="s">
        <v>546</v>
      </c>
      <c r="F345" s="220" t="s">
        <v>547</v>
      </c>
      <c r="G345" s="221" t="s">
        <v>391</v>
      </c>
      <c r="H345" s="222">
        <v>5</v>
      </c>
      <c r="I345" s="223"/>
      <c r="J345" s="224">
        <f>ROUND(I345*H345,2)</f>
        <v>0</v>
      </c>
      <c r="K345" s="220" t="s">
        <v>146</v>
      </c>
      <c r="L345" s="44"/>
      <c r="M345" s="225" t="s">
        <v>1</v>
      </c>
      <c r="N345" s="226" t="s">
        <v>41</v>
      </c>
      <c r="O345" s="91"/>
      <c r="P345" s="227">
        <f>O345*H345</f>
        <v>0</v>
      </c>
      <c r="Q345" s="227">
        <v>0</v>
      </c>
      <c r="R345" s="227">
        <f>Q345*H345</f>
        <v>0</v>
      </c>
      <c r="S345" s="227">
        <v>0</v>
      </c>
      <c r="T345" s="228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29" t="s">
        <v>232</v>
      </c>
      <c r="AT345" s="229" t="s">
        <v>142</v>
      </c>
      <c r="AU345" s="229" t="s">
        <v>86</v>
      </c>
      <c r="AY345" s="17" t="s">
        <v>140</v>
      </c>
      <c r="BE345" s="230">
        <f>IF(N345="základní",J345,0)</f>
        <v>0</v>
      </c>
      <c r="BF345" s="230">
        <f>IF(N345="snížená",J345,0)</f>
        <v>0</v>
      </c>
      <c r="BG345" s="230">
        <f>IF(N345="zákl. přenesená",J345,0)</f>
        <v>0</v>
      </c>
      <c r="BH345" s="230">
        <f>IF(N345="sníž. přenesená",J345,0)</f>
        <v>0</v>
      </c>
      <c r="BI345" s="230">
        <f>IF(N345="nulová",J345,0)</f>
        <v>0</v>
      </c>
      <c r="BJ345" s="17" t="s">
        <v>84</v>
      </c>
      <c r="BK345" s="230">
        <f>ROUND(I345*H345,2)</f>
        <v>0</v>
      </c>
      <c r="BL345" s="17" t="s">
        <v>232</v>
      </c>
      <c r="BM345" s="229" t="s">
        <v>548</v>
      </c>
    </row>
    <row r="346" s="2" customFormat="1" ht="24.15" customHeight="1">
      <c r="A346" s="38"/>
      <c r="B346" s="39"/>
      <c r="C346" s="264" t="s">
        <v>549</v>
      </c>
      <c r="D346" s="264" t="s">
        <v>290</v>
      </c>
      <c r="E346" s="265" t="s">
        <v>550</v>
      </c>
      <c r="F346" s="266" t="s">
        <v>551</v>
      </c>
      <c r="G346" s="267" t="s">
        <v>391</v>
      </c>
      <c r="H346" s="268">
        <v>5</v>
      </c>
      <c r="I346" s="269"/>
      <c r="J346" s="270">
        <f>ROUND(I346*H346,2)</f>
        <v>0</v>
      </c>
      <c r="K346" s="266" t="s">
        <v>146</v>
      </c>
      <c r="L346" s="271"/>
      <c r="M346" s="272" t="s">
        <v>1</v>
      </c>
      <c r="N346" s="273" t="s">
        <v>41</v>
      </c>
      <c r="O346" s="91"/>
      <c r="P346" s="227">
        <f>O346*H346</f>
        <v>0</v>
      </c>
      <c r="Q346" s="227">
        <v>0.012</v>
      </c>
      <c r="R346" s="227">
        <f>Q346*H346</f>
        <v>0.059999999999999998</v>
      </c>
      <c r="S346" s="227">
        <v>0</v>
      </c>
      <c r="T346" s="228">
        <f>S346*H346</f>
        <v>0</v>
      </c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R346" s="229" t="s">
        <v>318</v>
      </c>
      <c r="AT346" s="229" t="s">
        <v>290</v>
      </c>
      <c r="AU346" s="229" t="s">
        <v>86</v>
      </c>
      <c r="AY346" s="17" t="s">
        <v>140</v>
      </c>
      <c r="BE346" s="230">
        <f>IF(N346="základní",J346,0)</f>
        <v>0</v>
      </c>
      <c r="BF346" s="230">
        <f>IF(N346="snížená",J346,0)</f>
        <v>0</v>
      </c>
      <c r="BG346" s="230">
        <f>IF(N346="zákl. přenesená",J346,0)</f>
        <v>0</v>
      </c>
      <c r="BH346" s="230">
        <f>IF(N346="sníž. přenesená",J346,0)</f>
        <v>0</v>
      </c>
      <c r="BI346" s="230">
        <f>IF(N346="nulová",J346,0)</f>
        <v>0</v>
      </c>
      <c r="BJ346" s="17" t="s">
        <v>84</v>
      </c>
      <c r="BK346" s="230">
        <f>ROUND(I346*H346,2)</f>
        <v>0</v>
      </c>
      <c r="BL346" s="17" t="s">
        <v>232</v>
      </c>
      <c r="BM346" s="229" t="s">
        <v>552</v>
      </c>
    </row>
    <row r="347" s="2" customFormat="1" ht="37.8" customHeight="1">
      <c r="A347" s="38"/>
      <c r="B347" s="39"/>
      <c r="C347" s="218" t="s">
        <v>553</v>
      </c>
      <c r="D347" s="218" t="s">
        <v>142</v>
      </c>
      <c r="E347" s="219" t="s">
        <v>554</v>
      </c>
      <c r="F347" s="220" t="s">
        <v>555</v>
      </c>
      <c r="G347" s="221" t="s">
        <v>556</v>
      </c>
      <c r="H347" s="222">
        <v>5</v>
      </c>
      <c r="I347" s="223"/>
      <c r="J347" s="224">
        <f>ROUND(I347*H347,2)</f>
        <v>0</v>
      </c>
      <c r="K347" s="220" t="s">
        <v>146</v>
      </c>
      <c r="L347" s="44"/>
      <c r="M347" s="225" t="s">
        <v>1</v>
      </c>
      <c r="N347" s="226" t="s">
        <v>41</v>
      </c>
      <c r="O347" s="91"/>
      <c r="P347" s="227">
        <f>O347*H347</f>
        <v>0</v>
      </c>
      <c r="Q347" s="227">
        <v>0</v>
      </c>
      <c r="R347" s="227">
        <f>Q347*H347</f>
        <v>0</v>
      </c>
      <c r="S347" s="227">
        <v>0</v>
      </c>
      <c r="T347" s="228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29" t="s">
        <v>232</v>
      </c>
      <c r="AT347" s="229" t="s">
        <v>142</v>
      </c>
      <c r="AU347" s="229" t="s">
        <v>86</v>
      </c>
      <c r="AY347" s="17" t="s">
        <v>140</v>
      </c>
      <c r="BE347" s="230">
        <f>IF(N347="základní",J347,0)</f>
        <v>0</v>
      </c>
      <c r="BF347" s="230">
        <f>IF(N347="snížená",J347,0)</f>
        <v>0</v>
      </c>
      <c r="BG347" s="230">
        <f>IF(N347="zákl. přenesená",J347,0)</f>
        <v>0</v>
      </c>
      <c r="BH347" s="230">
        <f>IF(N347="sníž. přenesená",J347,0)</f>
        <v>0</v>
      </c>
      <c r="BI347" s="230">
        <f>IF(N347="nulová",J347,0)</f>
        <v>0</v>
      </c>
      <c r="BJ347" s="17" t="s">
        <v>84</v>
      </c>
      <c r="BK347" s="230">
        <f>ROUND(I347*H347,2)</f>
        <v>0</v>
      </c>
      <c r="BL347" s="17" t="s">
        <v>232</v>
      </c>
      <c r="BM347" s="229" t="s">
        <v>557</v>
      </c>
    </row>
    <row r="348" s="2" customFormat="1" ht="21.75" customHeight="1">
      <c r="A348" s="38"/>
      <c r="B348" s="39"/>
      <c r="C348" s="264" t="s">
        <v>558</v>
      </c>
      <c r="D348" s="264" t="s">
        <v>290</v>
      </c>
      <c r="E348" s="265" t="s">
        <v>559</v>
      </c>
      <c r="F348" s="266" t="s">
        <v>560</v>
      </c>
      <c r="G348" s="267" t="s">
        <v>561</v>
      </c>
      <c r="H348" s="268">
        <v>5</v>
      </c>
      <c r="I348" s="269"/>
      <c r="J348" s="270">
        <f>ROUND(I348*H348,2)</f>
        <v>0</v>
      </c>
      <c r="K348" s="266" t="s">
        <v>146</v>
      </c>
      <c r="L348" s="271"/>
      <c r="M348" s="272" t="s">
        <v>1</v>
      </c>
      <c r="N348" s="273" t="s">
        <v>41</v>
      </c>
      <c r="O348" s="91"/>
      <c r="P348" s="227">
        <f>O348*H348</f>
        <v>0</v>
      </c>
      <c r="Q348" s="227">
        <v>0.00033</v>
      </c>
      <c r="R348" s="227">
        <f>Q348*H348</f>
        <v>0.00165</v>
      </c>
      <c r="S348" s="227">
        <v>0</v>
      </c>
      <c r="T348" s="228">
        <f>S348*H348</f>
        <v>0</v>
      </c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R348" s="229" t="s">
        <v>318</v>
      </c>
      <c r="AT348" s="229" t="s">
        <v>290</v>
      </c>
      <c r="AU348" s="229" t="s">
        <v>86</v>
      </c>
      <c r="AY348" s="17" t="s">
        <v>140</v>
      </c>
      <c r="BE348" s="230">
        <f>IF(N348="základní",J348,0)</f>
        <v>0</v>
      </c>
      <c r="BF348" s="230">
        <f>IF(N348="snížená",J348,0)</f>
        <v>0</v>
      </c>
      <c r="BG348" s="230">
        <f>IF(N348="zákl. přenesená",J348,0)</f>
        <v>0</v>
      </c>
      <c r="BH348" s="230">
        <f>IF(N348="sníž. přenesená",J348,0)</f>
        <v>0</v>
      </c>
      <c r="BI348" s="230">
        <f>IF(N348="nulová",J348,0)</f>
        <v>0</v>
      </c>
      <c r="BJ348" s="17" t="s">
        <v>84</v>
      </c>
      <c r="BK348" s="230">
        <f>ROUND(I348*H348,2)</f>
        <v>0</v>
      </c>
      <c r="BL348" s="17" t="s">
        <v>232</v>
      </c>
      <c r="BM348" s="229" t="s">
        <v>562</v>
      </c>
    </row>
    <row r="349" s="2" customFormat="1" ht="33" customHeight="1">
      <c r="A349" s="38"/>
      <c r="B349" s="39"/>
      <c r="C349" s="218" t="s">
        <v>563</v>
      </c>
      <c r="D349" s="218" t="s">
        <v>142</v>
      </c>
      <c r="E349" s="219" t="s">
        <v>564</v>
      </c>
      <c r="F349" s="220" t="s">
        <v>565</v>
      </c>
      <c r="G349" s="221" t="s">
        <v>391</v>
      </c>
      <c r="H349" s="222">
        <v>1</v>
      </c>
      <c r="I349" s="223"/>
      <c r="J349" s="224">
        <f>ROUND(I349*H349,2)</f>
        <v>0</v>
      </c>
      <c r="K349" s="220" t="s">
        <v>146</v>
      </c>
      <c r="L349" s="44"/>
      <c r="M349" s="225" t="s">
        <v>1</v>
      </c>
      <c r="N349" s="226" t="s">
        <v>41</v>
      </c>
      <c r="O349" s="91"/>
      <c r="P349" s="227">
        <f>O349*H349</f>
        <v>0</v>
      </c>
      <c r="Q349" s="227">
        <v>0.00059000000000000003</v>
      </c>
      <c r="R349" s="227">
        <f>Q349*H349</f>
        <v>0.00059000000000000003</v>
      </c>
      <c r="S349" s="227">
        <v>0</v>
      </c>
      <c r="T349" s="228">
        <f>S349*H349</f>
        <v>0</v>
      </c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R349" s="229" t="s">
        <v>232</v>
      </c>
      <c r="AT349" s="229" t="s">
        <v>142</v>
      </c>
      <c r="AU349" s="229" t="s">
        <v>86</v>
      </c>
      <c r="AY349" s="17" t="s">
        <v>140</v>
      </c>
      <c r="BE349" s="230">
        <f>IF(N349="základní",J349,0)</f>
        <v>0</v>
      </c>
      <c r="BF349" s="230">
        <f>IF(N349="snížená",J349,0)</f>
        <v>0</v>
      </c>
      <c r="BG349" s="230">
        <f>IF(N349="zákl. přenesená",J349,0)</f>
        <v>0</v>
      </c>
      <c r="BH349" s="230">
        <f>IF(N349="sníž. přenesená",J349,0)</f>
        <v>0</v>
      </c>
      <c r="BI349" s="230">
        <f>IF(N349="nulová",J349,0)</f>
        <v>0</v>
      </c>
      <c r="BJ349" s="17" t="s">
        <v>84</v>
      </c>
      <c r="BK349" s="230">
        <f>ROUND(I349*H349,2)</f>
        <v>0</v>
      </c>
      <c r="BL349" s="17" t="s">
        <v>232</v>
      </c>
      <c r="BM349" s="229" t="s">
        <v>566</v>
      </c>
    </row>
    <row r="350" s="2" customFormat="1" ht="24.15" customHeight="1">
      <c r="A350" s="38"/>
      <c r="B350" s="39"/>
      <c r="C350" s="264" t="s">
        <v>567</v>
      </c>
      <c r="D350" s="264" t="s">
        <v>290</v>
      </c>
      <c r="E350" s="265" t="s">
        <v>568</v>
      </c>
      <c r="F350" s="266" t="s">
        <v>569</v>
      </c>
      <c r="G350" s="267" t="s">
        <v>391</v>
      </c>
      <c r="H350" s="268">
        <v>1</v>
      </c>
      <c r="I350" s="269"/>
      <c r="J350" s="270">
        <f>ROUND(I350*H350,2)</f>
        <v>0</v>
      </c>
      <c r="K350" s="266" t="s">
        <v>146</v>
      </c>
      <c r="L350" s="271"/>
      <c r="M350" s="272" t="s">
        <v>1</v>
      </c>
      <c r="N350" s="273" t="s">
        <v>41</v>
      </c>
      <c r="O350" s="91"/>
      <c r="P350" s="227">
        <f>O350*H350</f>
        <v>0</v>
      </c>
      <c r="Q350" s="227">
        <v>0.503</v>
      </c>
      <c r="R350" s="227">
        <f>Q350*H350</f>
        <v>0.503</v>
      </c>
      <c r="S350" s="227">
        <v>0</v>
      </c>
      <c r="T350" s="228">
        <f>S350*H350</f>
        <v>0</v>
      </c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R350" s="229" t="s">
        <v>318</v>
      </c>
      <c r="AT350" s="229" t="s">
        <v>290</v>
      </c>
      <c r="AU350" s="229" t="s">
        <v>86</v>
      </c>
      <c r="AY350" s="17" t="s">
        <v>140</v>
      </c>
      <c r="BE350" s="230">
        <f>IF(N350="základní",J350,0)</f>
        <v>0</v>
      </c>
      <c r="BF350" s="230">
        <f>IF(N350="snížená",J350,0)</f>
        <v>0</v>
      </c>
      <c r="BG350" s="230">
        <f>IF(N350="zákl. přenesená",J350,0)</f>
        <v>0</v>
      </c>
      <c r="BH350" s="230">
        <f>IF(N350="sníž. přenesená",J350,0)</f>
        <v>0</v>
      </c>
      <c r="BI350" s="230">
        <f>IF(N350="nulová",J350,0)</f>
        <v>0</v>
      </c>
      <c r="BJ350" s="17" t="s">
        <v>84</v>
      </c>
      <c r="BK350" s="230">
        <f>ROUND(I350*H350,2)</f>
        <v>0</v>
      </c>
      <c r="BL350" s="17" t="s">
        <v>232</v>
      </c>
      <c r="BM350" s="229" t="s">
        <v>570</v>
      </c>
    </row>
    <row r="351" s="2" customFormat="1" ht="24.15" customHeight="1">
      <c r="A351" s="38"/>
      <c r="B351" s="39"/>
      <c r="C351" s="218" t="s">
        <v>571</v>
      </c>
      <c r="D351" s="218" t="s">
        <v>142</v>
      </c>
      <c r="E351" s="219" t="s">
        <v>572</v>
      </c>
      <c r="F351" s="220" t="s">
        <v>573</v>
      </c>
      <c r="G351" s="221" t="s">
        <v>391</v>
      </c>
      <c r="H351" s="222">
        <v>1</v>
      </c>
      <c r="I351" s="223"/>
      <c r="J351" s="224">
        <f>ROUND(I351*H351,2)</f>
        <v>0</v>
      </c>
      <c r="K351" s="220" t="s">
        <v>1</v>
      </c>
      <c r="L351" s="44"/>
      <c r="M351" s="225" t="s">
        <v>1</v>
      </c>
      <c r="N351" s="226" t="s">
        <v>41</v>
      </c>
      <c r="O351" s="91"/>
      <c r="P351" s="227">
        <f>O351*H351</f>
        <v>0</v>
      </c>
      <c r="Q351" s="227">
        <v>0.14999999999999999</v>
      </c>
      <c r="R351" s="227">
        <f>Q351*H351</f>
        <v>0.14999999999999999</v>
      </c>
      <c r="S351" s="227">
        <v>0</v>
      </c>
      <c r="T351" s="228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29" t="s">
        <v>232</v>
      </c>
      <c r="AT351" s="229" t="s">
        <v>142</v>
      </c>
      <c r="AU351" s="229" t="s">
        <v>86</v>
      </c>
      <c r="AY351" s="17" t="s">
        <v>140</v>
      </c>
      <c r="BE351" s="230">
        <f>IF(N351="základní",J351,0)</f>
        <v>0</v>
      </c>
      <c r="BF351" s="230">
        <f>IF(N351="snížená",J351,0)</f>
        <v>0</v>
      </c>
      <c r="BG351" s="230">
        <f>IF(N351="zákl. přenesená",J351,0)</f>
        <v>0</v>
      </c>
      <c r="BH351" s="230">
        <f>IF(N351="sníž. přenesená",J351,0)</f>
        <v>0</v>
      </c>
      <c r="BI351" s="230">
        <f>IF(N351="nulová",J351,0)</f>
        <v>0</v>
      </c>
      <c r="BJ351" s="17" t="s">
        <v>84</v>
      </c>
      <c r="BK351" s="230">
        <f>ROUND(I351*H351,2)</f>
        <v>0</v>
      </c>
      <c r="BL351" s="17" t="s">
        <v>232</v>
      </c>
      <c r="BM351" s="229" t="s">
        <v>574</v>
      </c>
    </row>
    <row r="352" s="2" customFormat="1" ht="24.15" customHeight="1">
      <c r="A352" s="38"/>
      <c r="B352" s="39"/>
      <c r="C352" s="218" t="s">
        <v>575</v>
      </c>
      <c r="D352" s="218" t="s">
        <v>142</v>
      </c>
      <c r="E352" s="219" t="s">
        <v>576</v>
      </c>
      <c r="F352" s="220" t="s">
        <v>577</v>
      </c>
      <c r="G352" s="221" t="s">
        <v>391</v>
      </c>
      <c r="H352" s="222">
        <v>1</v>
      </c>
      <c r="I352" s="223"/>
      <c r="J352" s="224">
        <f>ROUND(I352*H352,2)</f>
        <v>0</v>
      </c>
      <c r="K352" s="220" t="s">
        <v>1</v>
      </c>
      <c r="L352" s="44"/>
      <c r="M352" s="225" t="s">
        <v>1</v>
      </c>
      <c r="N352" s="226" t="s">
        <v>41</v>
      </c>
      <c r="O352" s="91"/>
      <c r="P352" s="227">
        <f>O352*H352</f>
        <v>0</v>
      </c>
      <c r="Q352" s="227">
        <v>0.17999999999999999</v>
      </c>
      <c r="R352" s="227">
        <f>Q352*H352</f>
        <v>0.17999999999999999</v>
      </c>
      <c r="S352" s="227">
        <v>0</v>
      </c>
      <c r="T352" s="228">
        <f>S352*H352</f>
        <v>0</v>
      </c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R352" s="229" t="s">
        <v>232</v>
      </c>
      <c r="AT352" s="229" t="s">
        <v>142</v>
      </c>
      <c r="AU352" s="229" t="s">
        <v>86</v>
      </c>
      <c r="AY352" s="17" t="s">
        <v>140</v>
      </c>
      <c r="BE352" s="230">
        <f>IF(N352="základní",J352,0)</f>
        <v>0</v>
      </c>
      <c r="BF352" s="230">
        <f>IF(N352="snížená",J352,0)</f>
        <v>0</v>
      </c>
      <c r="BG352" s="230">
        <f>IF(N352="zákl. přenesená",J352,0)</f>
        <v>0</v>
      </c>
      <c r="BH352" s="230">
        <f>IF(N352="sníž. přenesená",J352,0)</f>
        <v>0</v>
      </c>
      <c r="BI352" s="230">
        <f>IF(N352="nulová",J352,0)</f>
        <v>0</v>
      </c>
      <c r="BJ352" s="17" t="s">
        <v>84</v>
      </c>
      <c r="BK352" s="230">
        <f>ROUND(I352*H352,2)</f>
        <v>0</v>
      </c>
      <c r="BL352" s="17" t="s">
        <v>232</v>
      </c>
      <c r="BM352" s="229" t="s">
        <v>578</v>
      </c>
    </row>
    <row r="353" s="2" customFormat="1" ht="24.15" customHeight="1">
      <c r="A353" s="38"/>
      <c r="B353" s="39"/>
      <c r="C353" s="218" t="s">
        <v>579</v>
      </c>
      <c r="D353" s="218" t="s">
        <v>142</v>
      </c>
      <c r="E353" s="219" t="s">
        <v>580</v>
      </c>
      <c r="F353" s="220" t="s">
        <v>581</v>
      </c>
      <c r="G353" s="221" t="s">
        <v>391</v>
      </c>
      <c r="H353" s="222">
        <v>1</v>
      </c>
      <c r="I353" s="223"/>
      <c r="J353" s="224">
        <f>ROUND(I353*H353,2)</f>
        <v>0</v>
      </c>
      <c r="K353" s="220" t="s">
        <v>1</v>
      </c>
      <c r="L353" s="44"/>
      <c r="M353" s="225" t="s">
        <v>1</v>
      </c>
      <c r="N353" s="226" t="s">
        <v>41</v>
      </c>
      <c r="O353" s="91"/>
      <c r="P353" s="227">
        <f>O353*H353</f>
        <v>0</v>
      </c>
      <c r="Q353" s="227">
        <v>0.14999999999999999</v>
      </c>
      <c r="R353" s="227">
        <f>Q353*H353</f>
        <v>0.14999999999999999</v>
      </c>
      <c r="S353" s="227">
        <v>0</v>
      </c>
      <c r="T353" s="228">
        <f>S353*H353</f>
        <v>0</v>
      </c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R353" s="229" t="s">
        <v>232</v>
      </c>
      <c r="AT353" s="229" t="s">
        <v>142</v>
      </c>
      <c r="AU353" s="229" t="s">
        <v>86</v>
      </c>
      <c r="AY353" s="17" t="s">
        <v>140</v>
      </c>
      <c r="BE353" s="230">
        <f>IF(N353="základní",J353,0)</f>
        <v>0</v>
      </c>
      <c r="BF353" s="230">
        <f>IF(N353="snížená",J353,0)</f>
        <v>0</v>
      </c>
      <c r="BG353" s="230">
        <f>IF(N353="zákl. přenesená",J353,0)</f>
        <v>0</v>
      </c>
      <c r="BH353" s="230">
        <f>IF(N353="sníž. přenesená",J353,0)</f>
        <v>0</v>
      </c>
      <c r="BI353" s="230">
        <f>IF(N353="nulová",J353,0)</f>
        <v>0</v>
      </c>
      <c r="BJ353" s="17" t="s">
        <v>84</v>
      </c>
      <c r="BK353" s="230">
        <f>ROUND(I353*H353,2)</f>
        <v>0</v>
      </c>
      <c r="BL353" s="17" t="s">
        <v>232</v>
      </c>
      <c r="BM353" s="229" t="s">
        <v>582</v>
      </c>
    </row>
    <row r="354" s="2" customFormat="1" ht="55.5" customHeight="1">
      <c r="A354" s="38"/>
      <c r="B354" s="39"/>
      <c r="C354" s="218" t="s">
        <v>583</v>
      </c>
      <c r="D354" s="218" t="s">
        <v>142</v>
      </c>
      <c r="E354" s="219" t="s">
        <v>584</v>
      </c>
      <c r="F354" s="220" t="s">
        <v>585</v>
      </c>
      <c r="G354" s="221" t="s">
        <v>196</v>
      </c>
      <c r="H354" s="222">
        <v>2.335</v>
      </c>
      <c r="I354" s="223"/>
      <c r="J354" s="224">
        <f>ROUND(I354*H354,2)</f>
        <v>0</v>
      </c>
      <c r="K354" s="220" t="s">
        <v>146</v>
      </c>
      <c r="L354" s="44"/>
      <c r="M354" s="225" t="s">
        <v>1</v>
      </c>
      <c r="N354" s="226" t="s">
        <v>41</v>
      </c>
      <c r="O354" s="91"/>
      <c r="P354" s="227">
        <f>O354*H354</f>
        <v>0</v>
      </c>
      <c r="Q354" s="227">
        <v>0</v>
      </c>
      <c r="R354" s="227">
        <f>Q354*H354</f>
        <v>0</v>
      </c>
      <c r="S354" s="227">
        <v>0</v>
      </c>
      <c r="T354" s="228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29" t="s">
        <v>232</v>
      </c>
      <c r="AT354" s="229" t="s">
        <v>142</v>
      </c>
      <c r="AU354" s="229" t="s">
        <v>86</v>
      </c>
      <c r="AY354" s="17" t="s">
        <v>140</v>
      </c>
      <c r="BE354" s="230">
        <f>IF(N354="základní",J354,0)</f>
        <v>0</v>
      </c>
      <c r="BF354" s="230">
        <f>IF(N354="snížená",J354,0)</f>
        <v>0</v>
      </c>
      <c r="BG354" s="230">
        <f>IF(N354="zákl. přenesená",J354,0)</f>
        <v>0</v>
      </c>
      <c r="BH354" s="230">
        <f>IF(N354="sníž. přenesená",J354,0)</f>
        <v>0</v>
      </c>
      <c r="BI354" s="230">
        <f>IF(N354="nulová",J354,0)</f>
        <v>0</v>
      </c>
      <c r="BJ354" s="17" t="s">
        <v>84</v>
      </c>
      <c r="BK354" s="230">
        <f>ROUND(I354*H354,2)</f>
        <v>0</v>
      </c>
      <c r="BL354" s="17" t="s">
        <v>232</v>
      </c>
      <c r="BM354" s="229" t="s">
        <v>586</v>
      </c>
    </row>
    <row r="355" s="12" customFormat="1" ht="22.8" customHeight="1">
      <c r="A355" s="12"/>
      <c r="B355" s="202"/>
      <c r="C355" s="203"/>
      <c r="D355" s="204" t="s">
        <v>75</v>
      </c>
      <c r="E355" s="216" t="s">
        <v>587</v>
      </c>
      <c r="F355" s="216" t="s">
        <v>588</v>
      </c>
      <c r="G355" s="203"/>
      <c r="H355" s="203"/>
      <c r="I355" s="206"/>
      <c r="J355" s="217">
        <f>BK355</f>
        <v>0</v>
      </c>
      <c r="K355" s="203"/>
      <c r="L355" s="208"/>
      <c r="M355" s="209"/>
      <c r="N355" s="210"/>
      <c r="O355" s="210"/>
      <c r="P355" s="211">
        <f>SUM(P356:P372)</f>
        <v>0</v>
      </c>
      <c r="Q355" s="210"/>
      <c r="R355" s="211">
        <f>SUM(R356:R372)</f>
        <v>2.7974630400000002</v>
      </c>
      <c r="S355" s="210"/>
      <c r="T355" s="212">
        <f>SUM(T356:T372)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213" t="s">
        <v>86</v>
      </c>
      <c r="AT355" s="214" t="s">
        <v>75</v>
      </c>
      <c r="AU355" s="214" t="s">
        <v>84</v>
      </c>
      <c r="AY355" s="213" t="s">
        <v>140</v>
      </c>
      <c r="BK355" s="215">
        <f>SUM(BK356:BK372)</f>
        <v>0</v>
      </c>
    </row>
    <row r="356" s="2" customFormat="1" ht="21.75" customHeight="1">
      <c r="A356" s="38"/>
      <c r="B356" s="39"/>
      <c r="C356" s="218" t="s">
        <v>589</v>
      </c>
      <c r="D356" s="218" t="s">
        <v>142</v>
      </c>
      <c r="E356" s="219" t="s">
        <v>590</v>
      </c>
      <c r="F356" s="220" t="s">
        <v>591</v>
      </c>
      <c r="G356" s="221" t="s">
        <v>145</v>
      </c>
      <c r="H356" s="222">
        <v>560.19200000000001</v>
      </c>
      <c r="I356" s="223"/>
      <c r="J356" s="224">
        <f>ROUND(I356*H356,2)</f>
        <v>0</v>
      </c>
      <c r="K356" s="220" t="s">
        <v>146</v>
      </c>
      <c r="L356" s="44"/>
      <c r="M356" s="225" t="s">
        <v>1</v>
      </c>
      <c r="N356" s="226" t="s">
        <v>41</v>
      </c>
      <c r="O356" s="91"/>
      <c r="P356" s="227">
        <f>O356*H356</f>
        <v>0</v>
      </c>
      <c r="Q356" s="227">
        <v>0</v>
      </c>
      <c r="R356" s="227">
        <f>Q356*H356</f>
        <v>0</v>
      </c>
      <c r="S356" s="227">
        <v>0</v>
      </c>
      <c r="T356" s="228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29" t="s">
        <v>232</v>
      </c>
      <c r="AT356" s="229" t="s">
        <v>142</v>
      </c>
      <c r="AU356" s="229" t="s">
        <v>86</v>
      </c>
      <c r="AY356" s="17" t="s">
        <v>140</v>
      </c>
      <c r="BE356" s="230">
        <f>IF(N356="základní",J356,0)</f>
        <v>0</v>
      </c>
      <c r="BF356" s="230">
        <f>IF(N356="snížená",J356,0)</f>
        <v>0</v>
      </c>
      <c r="BG356" s="230">
        <f>IF(N356="zákl. přenesená",J356,0)</f>
        <v>0</v>
      </c>
      <c r="BH356" s="230">
        <f>IF(N356="sníž. přenesená",J356,0)</f>
        <v>0</v>
      </c>
      <c r="BI356" s="230">
        <f>IF(N356="nulová",J356,0)</f>
        <v>0</v>
      </c>
      <c r="BJ356" s="17" t="s">
        <v>84</v>
      </c>
      <c r="BK356" s="230">
        <f>ROUND(I356*H356,2)</f>
        <v>0</v>
      </c>
      <c r="BL356" s="17" t="s">
        <v>232</v>
      </c>
      <c r="BM356" s="229" t="s">
        <v>592</v>
      </c>
    </row>
    <row r="357" s="15" customFormat="1">
      <c r="A357" s="15"/>
      <c r="B357" s="254"/>
      <c r="C357" s="255"/>
      <c r="D357" s="233" t="s">
        <v>149</v>
      </c>
      <c r="E357" s="256" t="s">
        <v>1</v>
      </c>
      <c r="F357" s="257" t="s">
        <v>593</v>
      </c>
      <c r="G357" s="255"/>
      <c r="H357" s="256" t="s">
        <v>1</v>
      </c>
      <c r="I357" s="258"/>
      <c r="J357" s="255"/>
      <c r="K357" s="255"/>
      <c r="L357" s="259"/>
      <c r="M357" s="260"/>
      <c r="N357" s="261"/>
      <c r="O357" s="261"/>
      <c r="P357" s="261"/>
      <c r="Q357" s="261"/>
      <c r="R357" s="261"/>
      <c r="S357" s="261"/>
      <c r="T357" s="262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63" t="s">
        <v>149</v>
      </c>
      <c r="AU357" s="263" t="s">
        <v>86</v>
      </c>
      <c r="AV357" s="15" t="s">
        <v>84</v>
      </c>
      <c r="AW357" s="15" t="s">
        <v>32</v>
      </c>
      <c r="AX357" s="15" t="s">
        <v>76</v>
      </c>
      <c r="AY357" s="263" t="s">
        <v>140</v>
      </c>
    </row>
    <row r="358" s="13" customFormat="1">
      <c r="A358" s="13"/>
      <c r="B358" s="231"/>
      <c r="C358" s="232"/>
      <c r="D358" s="233" t="s">
        <v>149</v>
      </c>
      <c r="E358" s="234" t="s">
        <v>1</v>
      </c>
      <c r="F358" s="235" t="s">
        <v>594</v>
      </c>
      <c r="G358" s="232"/>
      <c r="H358" s="236">
        <v>559.39999999999998</v>
      </c>
      <c r="I358" s="237"/>
      <c r="J358" s="232"/>
      <c r="K358" s="232"/>
      <c r="L358" s="238"/>
      <c r="M358" s="239"/>
      <c r="N358" s="240"/>
      <c r="O358" s="240"/>
      <c r="P358" s="240"/>
      <c r="Q358" s="240"/>
      <c r="R358" s="240"/>
      <c r="S358" s="240"/>
      <c r="T358" s="241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2" t="s">
        <v>149</v>
      </c>
      <c r="AU358" s="242" t="s">
        <v>86</v>
      </c>
      <c r="AV358" s="13" t="s">
        <v>86</v>
      </c>
      <c r="AW358" s="13" t="s">
        <v>32</v>
      </c>
      <c r="AX358" s="13" t="s">
        <v>76</v>
      </c>
      <c r="AY358" s="242" t="s">
        <v>140</v>
      </c>
    </row>
    <row r="359" s="13" customFormat="1">
      <c r="A359" s="13"/>
      <c r="B359" s="231"/>
      <c r="C359" s="232"/>
      <c r="D359" s="233" t="s">
        <v>149</v>
      </c>
      <c r="E359" s="234" t="s">
        <v>1</v>
      </c>
      <c r="F359" s="235" t="s">
        <v>595</v>
      </c>
      <c r="G359" s="232"/>
      <c r="H359" s="236">
        <v>0.79200000000000004</v>
      </c>
      <c r="I359" s="237"/>
      <c r="J359" s="232"/>
      <c r="K359" s="232"/>
      <c r="L359" s="238"/>
      <c r="M359" s="239"/>
      <c r="N359" s="240"/>
      <c r="O359" s="240"/>
      <c r="P359" s="240"/>
      <c r="Q359" s="240"/>
      <c r="R359" s="240"/>
      <c r="S359" s="240"/>
      <c r="T359" s="241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2" t="s">
        <v>149</v>
      </c>
      <c r="AU359" s="242" t="s">
        <v>86</v>
      </c>
      <c r="AV359" s="13" t="s">
        <v>86</v>
      </c>
      <c r="AW359" s="13" t="s">
        <v>32</v>
      </c>
      <c r="AX359" s="13" t="s">
        <v>76</v>
      </c>
      <c r="AY359" s="242" t="s">
        <v>140</v>
      </c>
    </row>
    <row r="360" s="14" customFormat="1">
      <c r="A360" s="14"/>
      <c r="B360" s="243"/>
      <c r="C360" s="244"/>
      <c r="D360" s="233" t="s">
        <v>149</v>
      </c>
      <c r="E360" s="245" t="s">
        <v>1</v>
      </c>
      <c r="F360" s="246" t="s">
        <v>151</v>
      </c>
      <c r="G360" s="244"/>
      <c r="H360" s="247">
        <v>560.19200000000001</v>
      </c>
      <c r="I360" s="248"/>
      <c r="J360" s="244"/>
      <c r="K360" s="244"/>
      <c r="L360" s="249"/>
      <c r="M360" s="250"/>
      <c r="N360" s="251"/>
      <c r="O360" s="251"/>
      <c r="P360" s="251"/>
      <c r="Q360" s="251"/>
      <c r="R360" s="251"/>
      <c r="S360" s="251"/>
      <c r="T360" s="252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53" t="s">
        <v>149</v>
      </c>
      <c r="AU360" s="253" t="s">
        <v>86</v>
      </c>
      <c r="AV360" s="14" t="s">
        <v>147</v>
      </c>
      <c r="AW360" s="14" t="s">
        <v>32</v>
      </c>
      <c r="AX360" s="14" t="s">
        <v>84</v>
      </c>
      <c r="AY360" s="253" t="s">
        <v>140</v>
      </c>
    </row>
    <row r="361" s="2" customFormat="1" ht="24.15" customHeight="1">
      <c r="A361" s="38"/>
      <c r="B361" s="39"/>
      <c r="C361" s="218" t="s">
        <v>596</v>
      </c>
      <c r="D361" s="218" t="s">
        <v>142</v>
      </c>
      <c r="E361" s="219" t="s">
        <v>597</v>
      </c>
      <c r="F361" s="220" t="s">
        <v>598</v>
      </c>
      <c r="G361" s="221" t="s">
        <v>145</v>
      </c>
      <c r="H361" s="222">
        <v>560.19200000000001</v>
      </c>
      <c r="I361" s="223"/>
      <c r="J361" s="224">
        <f>ROUND(I361*H361,2)</f>
        <v>0</v>
      </c>
      <c r="K361" s="220" t="s">
        <v>146</v>
      </c>
      <c r="L361" s="44"/>
      <c r="M361" s="225" t="s">
        <v>1</v>
      </c>
      <c r="N361" s="226" t="s">
        <v>41</v>
      </c>
      <c r="O361" s="91"/>
      <c r="P361" s="227">
        <f>O361*H361</f>
        <v>0</v>
      </c>
      <c r="Q361" s="227">
        <v>4.0000000000000003E-05</v>
      </c>
      <c r="R361" s="227">
        <f>Q361*H361</f>
        <v>0.022407680000000003</v>
      </c>
      <c r="S361" s="227">
        <v>0</v>
      </c>
      <c r="T361" s="228">
        <f>S361*H361</f>
        <v>0</v>
      </c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R361" s="229" t="s">
        <v>232</v>
      </c>
      <c r="AT361" s="229" t="s">
        <v>142</v>
      </c>
      <c r="AU361" s="229" t="s">
        <v>86</v>
      </c>
      <c r="AY361" s="17" t="s">
        <v>140</v>
      </c>
      <c r="BE361" s="230">
        <f>IF(N361="základní",J361,0)</f>
        <v>0</v>
      </c>
      <c r="BF361" s="230">
        <f>IF(N361="snížená",J361,0)</f>
        <v>0</v>
      </c>
      <c r="BG361" s="230">
        <f>IF(N361="zákl. přenesená",J361,0)</f>
        <v>0</v>
      </c>
      <c r="BH361" s="230">
        <f>IF(N361="sníž. přenesená",J361,0)</f>
        <v>0</v>
      </c>
      <c r="BI361" s="230">
        <f>IF(N361="nulová",J361,0)</f>
        <v>0</v>
      </c>
      <c r="BJ361" s="17" t="s">
        <v>84</v>
      </c>
      <c r="BK361" s="230">
        <f>ROUND(I361*H361,2)</f>
        <v>0</v>
      </c>
      <c r="BL361" s="17" t="s">
        <v>232</v>
      </c>
      <c r="BM361" s="229" t="s">
        <v>599</v>
      </c>
    </row>
    <row r="362" s="2" customFormat="1" ht="24.15" customHeight="1">
      <c r="A362" s="38"/>
      <c r="B362" s="39"/>
      <c r="C362" s="218" t="s">
        <v>600</v>
      </c>
      <c r="D362" s="218" t="s">
        <v>142</v>
      </c>
      <c r="E362" s="219" t="s">
        <v>601</v>
      </c>
      <c r="F362" s="220" t="s">
        <v>602</v>
      </c>
      <c r="G362" s="221" t="s">
        <v>145</v>
      </c>
      <c r="H362" s="222">
        <v>560.19200000000001</v>
      </c>
      <c r="I362" s="223"/>
      <c r="J362" s="224">
        <f>ROUND(I362*H362,2)</f>
        <v>0</v>
      </c>
      <c r="K362" s="220" t="s">
        <v>146</v>
      </c>
      <c r="L362" s="44"/>
      <c r="M362" s="225" t="s">
        <v>1</v>
      </c>
      <c r="N362" s="226" t="s">
        <v>41</v>
      </c>
      <c r="O362" s="91"/>
      <c r="P362" s="227">
        <f>O362*H362</f>
        <v>0</v>
      </c>
      <c r="Q362" s="227">
        <v>0.00054000000000000001</v>
      </c>
      <c r="R362" s="227">
        <f>Q362*H362</f>
        <v>0.30250368</v>
      </c>
      <c r="S362" s="227">
        <v>0</v>
      </c>
      <c r="T362" s="228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29" t="s">
        <v>232</v>
      </c>
      <c r="AT362" s="229" t="s">
        <v>142</v>
      </c>
      <c r="AU362" s="229" t="s">
        <v>86</v>
      </c>
      <c r="AY362" s="17" t="s">
        <v>140</v>
      </c>
      <c r="BE362" s="230">
        <f>IF(N362="základní",J362,0)</f>
        <v>0</v>
      </c>
      <c r="BF362" s="230">
        <f>IF(N362="snížená",J362,0)</f>
        <v>0</v>
      </c>
      <c r="BG362" s="230">
        <f>IF(N362="zákl. přenesená",J362,0)</f>
        <v>0</v>
      </c>
      <c r="BH362" s="230">
        <f>IF(N362="sníž. přenesená",J362,0)</f>
        <v>0</v>
      </c>
      <c r="BI362" s="230">
        <f>IF(N362="nulová",J362,0)</f>
        <v>0</v>
      </c>
      <c r="BJ362" s="17" t="s">
        <v>84</v>
      </c>
      <c r="BK362" s="230">
        <f>ROUND(I362*H362,2)</f>
        <v>0</v>
      </c>
      <c r="BL362" s="17" t="s">
        <v>232</v>
      </c>
      <c r="BM362" s="229" t="s">
        <v>603</v>
      </c>
    </row>
    <row r="363" s="2" customFormat="1" ht="24.15" customHeight="1">
      <c r="A363" s="38"/>
      <c r="B363" s="39"/>
      <c r="C363" s="218" t="s">
        <v>604</v>
      </c>
      <c r="D363" s="218" t="s">
        <v>142</v>
      </c>
      <c r="E363" s="219" t="s">
        <v>605</v>
      </c>
      <c r="F363" s="220" t="s">
        <v>606</v>
      </c>
      <c r="G363" s="221" t="s">
        <v>145</v>
      </c>
      <c r="H363" s="222">
        <v>560.19200000000001</v>
      </c>
      <c r="I363" s="223"/>
      <c r="J363" s="224">
        <f>ROUND(I363*H363,2)</f>
        <v>0</v>
      </c>
      <c r="K363" s="220" t="s">
        <v>146</v>
      </c>
      <c r="L363" s="44"/>
      <c r="M363" s="225" t="s">
        <v>1</v>
      </c>
      <c r="N363" s="226" t="s">
        <v>41</v>
      </c>
      <c r="O363" s="91"/>
      <c r="P363" s="227">
        <f>O363*H363</f>
        <v>0</v>
      </c>
      <c r="Q363" s="227">
        <v>0.0033999999999999998</v>
      </c>
      <c r="R363" s="227">
        <f>Q363*H363</f>
        <v>1.9046527999999998</v>
      </c>
      <c r="S363" s="227">
        <v>0</v>
      </c>
      <c r="T363" s="228">
        <f>S363*H363</f>
        <v>0</v>
      </c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R363" s="229" t="s">
        <v>232</v>
      </c>
      <c r="AT363" s="229" t="s">
        <v>142</v>
      </c>
      <c r="AU363" s="229" t="s">
        <v>86</v>
      </c>
      <c r="AY363" s="17" t="s">
        <v>140</v>
      </c>
      <c r="BE363" s="230">
        <f>IF(N363="základní",J363,0)</f>
        <v>0</v>
      </c>
      <c r="BF363" s="230">
        <f>IF(N363="snížená",J363,0)</f>
        <v>0</v>
      </c>
      <c r="BG363" s="230">
        <f>IF(N363="zákl. přenesená",J363,0)</f>
        <v>0</v>
      </c>
      <c r="BH363" s="230">
        <f>IF(N363="sníž. přenesená",J363,0)</f>
        <v>0</v>
      </c>
      <c r="BI363" s="230">
        <f>IF(N363="nulová",J363,0)</f>
        <v>0</v>
      </c>
      <c r="BJ363" s="17" t="s">
        <v>84</v>
      </c>
      <c r="BK363" s="230">
        <f>ROUND(I363*H363,2)</f>
        <v>0</v>
      </c>
      <c r="BL363" s="17" t="s">
        <v>232</v>
      </c>
      <c r="BM363" s="229" t="s">
        <v>607</v>
      </c>
    </row>
    <row r="364" s="2" customFormat="1" ht="33" customHeight="1">
      <c r="A364" s="38"/>
      <c r="B364" s="39"/>
      <c r="C364" s="218" t="s">
        <v>608</v>
      </c>
      <c r="D364" s="218" t="s">
        <v>142</v>
      </c>
      <c r="E364" s="219" t="s">
        <v>609</v>
      </c>
      <c r="F364" s="220" t="s">
        <v>610</v>
      </c>
      <c r="G364" s="221" t="s">
        <v>145</v>
      </c>
      <c r="H364" s="222">
        <v>560.19200000000001</v>
      </c>
      <c r="I364" s="223"/>
      <c r="J364" s="224">
        <f>ROUND(I364*H364,2)</f>
        <v>0</v>
      </c>
      <c r="K364" s="220" t="s">
        <v>146</v>
      </c>
      <c r="L364" s="44"/>
      <c r="M364" s="225" t="s">
        <v>1</v>
      </c>
      <c r="N364" s="226" t="s">
        <v>41</v>
      </c>
      <c r="O364" s="91"/>
      <c r="P364" s="227">
        <f>O364*H364</f>
        <v>0</v>
      </c>
      <c r="Q364" s="227">
        <v>0</v>
      </c>
      <c r="R364" s="227">
        <f>Q364*H364</f>
        <v>0</v>
      </c>
      <c r="S364" s="227">
        <v>0</v>
      </c>
      <c r="T364" s="228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29" t="s">
        <v>232</v>
      </c>
      <c r="AT364" s="229" t="s">
        <v>142</v>
      </c>
      <c r="AU364" s="229" t="s">
        <v>86</v>
      </c>
      <c r="AY364" s="17" t="s">
        <v>140</v>
      </c>
      <c r="BE364" s="230">
        <f>IF(N364="základní",J364,0)</f>
        <v>0</v>
      </c>
      <c r="BF364" s="230">
        <f>IF(N364="snížená",J364,0)</f>
        <v>0</v>
      </c>
      <c r="BG364" s="230">
        <f>IF(N364="zákl. přenesená",J364,0)</f>
        <v>0</v>
      </c>
      <c r="BH364" s="230">
        <f>IF(N364="sníž. přenesená",J364,0)</f>
        <v>0</v>
      </c>
      <c r="BI364" s="230">
        <f>IF(N364="nulová",J364,0)</f>
        <v>0</v>
      </c>
      <c r="BJ364" s="17" t="s">
        <v>84</v>
      </c>
      <c r="BK364" s="230">
        <f>ROUND(I364*H364,2)</f>
        <v>0</v>
      </c>
      <c r="BL364" s="17" t="s">
        <v>232</v>
      </c>
      <c r="BM364" s="229" t="s">
        <v>611</v>
      </c>
    </row>
    <row r="365" s="2" customFormat="1" ht="16.5" customHeight="1">
      <c r="A365" s="38"/>
      <c r="B365" s="39"/>
      <c r="C365" s="218" t="s">
        <v>612</v>
      </c>
      <c r="D365" s="218" t="s">
        <v>142</v>
      </c>
      <c r="E365" s="219" t="s">
        <v>613</v>
      </c>
      <c r="F365" s="220" t="s">
        <v>614</v>
      </c>
      <c r="G365" s="221" t="s">
        <v>145</v>
      </c>
      <c r="H365" s="222">
        <v>560.19200000000001</v>
      </c>
      <c r="I365" s="223"/>
      <c r="J365" s="224">
        <f>ROUND(I365*H365,2)</f>
        <v>0</v>
      </c>
      <c r="K365" s="220" t="s">
        <v>146</v>
      </c>
      <c r="L365" s="44"/>
      <c r="M365" s="225" t="s">
        <v>1</v>
      </c>
      <c r="N365" s="226" t="s">
        <v>41</v>
      </c>
      <c r="O365" s="91"/>
      <c r="P365" s="227">
        <f>O365*H365</f>
        <v>0</v>
      </c>
      <c r="Q365" s="227">
        <v>0.00024000000000000001</v>
      </c>
      <c r="R365" s="227">
        <f>Q365*H365</f>
        <v>0.13444608</v>
      </c>
      <c r="S365" s="227">
        <v>0</v>
      </c>
      <c r="T365" s="228">
        <f>S365*H365</f>
        <v>0</v>
      </c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R365" s="229" t="s">
        <v>232</v>
      </c>
      <c r="AT365" s="229" t="s">
        <v>142</v>
      </c>
      <c r="AU365" s="229" t="s">
        <v>86</v>
      </c>
      <c r="AY365" s="17" t="s">
        <v>140</v>
      </c>
      <c r="BE365" s="230">
        <f>IF(N365="základní",J365,0)</f>
        <v>0</v>
      </c>
      <c r="BF365" s="230">
        <f>IF(N365="snížená",J365,0)</f>
        <v>0</v>
      </c>
      <c r="BG365" s="230">
        <f>IF(N365="zákl. přenesená",J365,0)</f>
        <v>0</v>
      </c>
      <c r="BH365" s="230">
        <f>IF(N365="sníž. přenesená",J365,0)</f>
        <v>0</v>
      </c>
      <c r="BI365" s="230">
        <f>IF(N365="nulová",J365,0)</f>
        <v>0</v>
      </c>
      <c r="BJ365" s="17" t="s">
        <v>84</v>
      </c>
      <c r="BK365" s="230">
        <f>ROUND(I365*H365,2)</f>
        <v>0</v>
      </c>
      <c r="BL365" s="17" t="s">
        <v>232</v>
      </c>
      <c r="BM365" s="229" t="s">
        <v>615</v>
      </c>
    </row>
    <row r="366" s="2" customFormat="1" ht="16.5" customHeight="1">
      <c r="A366" s="38"/>
      <c r="B366" s="39"/>
      <c r="C366" s="218" t="s">
        <v>616</v>
      </c>
      <c r="D366" s="218" t="s">
        <v>142</v>
      </c>
      <c r="E366" s="219" t="s">
        <v>617</v>
      </c>
      <c r="F366" s="220" t="s">
        <v>618</v>
      </c>
      <c r="G366" s="221" t="s">
        <v>145</v>
      </c>
      <c r="H366" s="222">
        <v>560.19200000000001</v>
      </c>
      <c r="I366" s="223"/>
      <c r="J366" s="224">
        <f>ROUND(I366*H366,2)</f>
        <v>0</v>
      </c>
      <c r="K366" s="220" t="s">
        <v>146</v>
      </c>
      <c r="L366" s="44"/>
      <c r="M366" s="225" t="s">
        <v>1</v>
      </c>
      <c r="N366" s="226" t="s">
        <v>41</v>
      </c>
      <c r="O366" s="91"/>
      <c r="P366" s="227">
        <f>O366*H366</f>
        <v>0</v>
      </c>
      <c r="Q366" s="227">
        <v>0.00025000000000000001</v>
      </c>
      <c r="R366" s="227">
        <f>Q366*H366</f>
        <v>0.14004800000000001</v>
      </c>
      <c r="S366" s="227">
        <v>0</v>
      </c>
      <c r="T366" s="228">
        <f>S366*H366</f>
        <v>0</v>
      </c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R366" s="229" t="s">
        <v>232</v>
      </c>
      <c r="AT366" s="229" t="s">
        <v>142</v>
      </c>
      <c r="AU366" s="229" t="s">
        <v>86</v>
      </c>
      <c r="AY366" s="17" t="s">
        <v>140</v>
      </c>
      <c r="BE366" s="230">
        <f>IF(N366="základní",J366,0)</f>
        <v>0</v>
      </c>
      <c r="BF366" s="230">
        <f>IF(N366="snížená",J366,0)</f>
        <v>0</v>
      </c>
      <c r="BG366" s="230">
        <f>IF(N366="zákl. přenesená",J366,0)</f>
        <v>0</v>
      </c>
      <c r="BH366" s="230">
        <f>IF(N366="sníž. přenesená",J366,0)</f>
        <v>0</v>
      </c>
      <c r="BI366" s="230">
        <f>IF(N366="nulová",J366,0)</f>
        <v>0</v>
      </c>
      <c r="BJ366" s="17" t="s">
        <v>84</v>
      </c>
      <c r="BK366" s="230">
        <f>ROUND(I366*H366,2)</f>
        <v>0</v>
      </c>
      <c r="BL366" s="17" t="s">
        <v>232</v>
      </c>
      <c r="BM366" s="229" t="s">
        <v>619</v>
      </c>
    </row>
    <row r="367" s="2" customFormat="1" ht="24.15" customHeight="1">
      <c r="A367" s="38"/>
      <c r="B367" s="39"/>
      <c r="C367" s="218" t="s">
        <v>620</v>
      </c>
      <c r="D367" s="218" t="s">
        <v>142</v>
      </c>
      <c r="E367" s="219" t="s">
        <v>621</v>
      </c>
      <c r="F367" s="220" t="s">
        <v>622</v>
      </c>
      <c r="G367" s="221" t="s">
        <v>159</v>
      </c>
      <c r="H367" s="222">
        <v>94.040000000000006</v>
      </c>
      <c r="I367" s="223"/>
      <c r="J367" s="224">
        <f>ROUND(I367*H367,2)</f>
        <v>0</v>
      </c>
      <c r="K367" s="220" t="s">
        <v>146</v>
      </c>
      <c r="L367" s="44"/>
      <c r="M367" s="225" t="s">
        <v>1</v>
      </c>
      <c r="N367" s="226" t="s">
        <v>41</v>
      </c>
      <c r="O367" s="91"/>
      <c r="P367" s="227">
        <f>O367*H367</f>
        <v>0</v>
      </c>
      <c r="Q367" s="227">
        <v>0.0031199999999999999</v>
      </c>
      <c r="R367" s="227">
        <f>Q367*H367</f>
        <v>0.29340480000000002</v>
      </c>
      <c r="S367" s="227">
        <v>0</v>
      </c>
      <c r="T367" s="228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29" t="s">
        <v>232</v>
      </c>
      <c r="AT367" s="229" t="s">
        <v>142</v>
      </c>
      <c r="AU367" s="229" t="s">
        <v>86</v>
      </c>
      <c r="AY367" s="17" t="s">
        <v>140</v>
      </c>
      <c r="BE367" s="230">
        <f>IF(N367="základní",J367,0)</f>
        <v>0</v>
      </c>
      <c r="BF367" s="230">
        <f>IF(N367="snížená",J367,0)</f>
        <v>0</v>
      </c>
      <c r="BG367" s="230">
        <f>IF(N367="zákl. přenesená",J367,0)</f>
        <v>0</v>
      </c>
      <c r="BH367" s="230">
        <f>IF(N367="sníž. přenesená",J367,0)</f>
        <v>0</v>
      </c>
      <c r="BI367" s="230">
        <f>IF(N367="nulová",J367,0)</f>
        <v>0</v>
      </c>
      <c r="BJ367" s="17" t="s">
        <v>84</v>
      </c>
      <c r="BK367" s="230">
        <f>ROUND(I367*H367,2)</f>
        <v>0</v>
      </c>
      <c r="BL367" s="17" t="s">
        <v>232</v>
      </c>
      <c r="BM367" s="229" t="s">
        <v>623</v>
      </c>
    </row>
    <row r="368" s="13" customFormat="1">
      <c r="A368" s="13"/>
      <c r="B368" s="231"/>
      <c r="C368" s="232"/>
      <c r="D368" s="233" t="s">
        <v>149</v>
      </c>
      <c r="E368" s="234" t="s">
        <v>1</v>
      </c>
      <c r="F368" s="235" t="s">
        <v>624</v>
      </c>
      <c r="G368" s="232"/>
      <c r="H368" s="236">
        <v>55.799999999999997</v>
      </c>
      <c r="I368" s="237"/>
      <c r="J368" s="232"/>
      <c r="K368" s="232"/>
      <c r="L368" s="238"/>
      <c r="M368" s="239"/>
      <c r="N368" s="240"/>
      <c r="O368" s="240"/>
      <c r="P368" s="240"/>
      <c r="Q368" s="240"/>
      <c r="R368" s="240"/>
      <c r="S368" s="240"/>
      <c r="T368" s="241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2" t="s">
        <v>149</v>
      </c>
      <c r="AU368" s="242" t="s">
        <v>86</v>
      </c>
      <c r="AV368" s="13" t="s">
        <v>86</v>
      </c>
      <c r="AW368" s="13" t="s">
        <v>32</v>
      </c>
      <c r="AX368" s="13" t="s">
        <v>76</v>
      </c>
      <c r="AY368" s="242" t="s">
        <v>140</v>
      </c>
    </row>
    <row r="369" s="13" customFormat="1">
      <c r="A369" s="13"/>
      <c r="B369" s="231"/>
      <c r="C369" s="232"/>
      <c r="D369" s="233" t="s">
        <v>149</v>
      </c>
      <c r="E369" s="234" t="s">
        <v>1</v>
      </c>
      <c r="F369" s="235" t="s">
        <v>625</v>
      </c>
      <c r="G369" s="232"/>
      <c r="H369" s="236">
        <v>17.5</v>
      </c>
      <c r="I369" s="237"/>
      <c r="J369" s="232"/>
      <c r="K369" s="232"/>
      <c r="L369" s="238"/>
      <c r="M369" s="239"/>
      <c r="N369" s="240"/>
      <c r="O369" s="240"/>
      <c r="P369" s="240"/>
      <c r="Q369" s="240"/>
      <c r="R369" s="240"/>
      <c r="S369" s="240"/>
      <c r="T369" s="241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2" t="s">
        <v>149</v>
      </c>
      <c r="AU369" s="242" t="s">
        <v>86</v>
      </c>
      <c r="AV369" s="13" t="s">
        <v>86</v>
      </c>
      <c r="AW369" s="13" t="s">
        <v>32</v>
      </c>
      <c r="AX369" s="13" t="s">
        <v>76</v>
      </c>
      <c r="AY369" s="242" t="s">
        <v>140</v>
      </c>
    </row>
    <row r="370" s="13" customFormat="1">
      <c r="A370" s="13"/>
      <c r="B370" s="231"/>
      <c r="C370" s="232"/>
      <c r="D370" s="233" t="s">
        <v>149</v>
      </c>
      <c r="E370" s="234" t="s">
        <v>1</v>
      </c>
      <c r="F370" s="235" t="s">
        <v>626</v>
      </c>
      <c r="G370" s="232"/>
      <c r="H370" s="236">
        <v>20.739999999999998</v>
      </c>
      <c r="I370" s="237"/>
      <c r="J370" s="232"/>
      <c r="K370" s="232"/>
      <c r="L370" s="238"/>
      <c r="M370" s="239"/>
      <c r="N370" s="240"/>
      <c r="O370" s="240"/>
      <c r="P370" s="240"/>
      <c r="Q370" s="240"/>
      <c r="R370" s="240"/>
      <c r="S370" s="240"/>
      <c r="T370" s="241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2" t="s">
        <v>149</v>
      </c>
      <c r="AU370" s="242" t="s">
        <v>86</v>
      </c>
      <c r="AV370" s="13" t="s">
        <v>86</v>
      </c>
      <c r="AW370" s="13" t="s">
        <v>32</v>
      </c>
      <c r="AX370" s="13" t="s">
        <v>76</v>
      </c>
      <c r="AY370" s="242" t="s">
        <v>140</v>
      </c>
    </row>
    <row r="371" s="14" customFormat="1">
      <c r="A371" s="14"/>
      <c r="B371" s="243"/>
      <c r="C371" s="244"/>
      <c r="D371" s="233" t="s">
        <v>149</v>
      </c>
      <c r="E371" s="245" t="s">
        <v>1</v>
      </c>
      <c r="F371" s="246" t="s">
        <v>151</v>
      </c>
      <c r="G371" s="244"/>
      <c r="H371" s="247">
        <v>94.040000000000006</v>
      </c>
      <c r="I371" s="248"/>
      <c r="J371" s="244"/>
      <c r="K371" s="244"/>
      <c r="L371" s="249"/>
      <c r="M371" s="250"/>
      <c r="N371" s="251"/>
      <c r="O371" s="251"/>
      <c r="P371" s="251"/>
      <c r="Q371" s="251"/>
      <c r="R371" s="251"/>
      <c r="S371" s="251"/>
      <c r="T371" s="252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3" t="s">
        <v>149</v>
      </c>
      <c r="AU371" s="253" t="s">
        <v>86</v>
      </c>
      <c r="AV371" s="14" t="s">
        <v>147</v>
      </c>
      <c r="AW371" s="14" t="s">
        <v>32</v>
      </c>
      <c r="AX371" s="14" t="s">
        <v>84</v>
      </c>
      <c r="AY371" s="253" t="s">
        <v>140</v>
      </c>
    </row>
    <row r="372" s="2" customFormat="1" ht="55.5" customHeight="1">
      <c r="A372" s="38"/>
      <c r="B372" s="39"/>
      <c r="C372" s="218" t="s">
        <v>627</v>
      </c>
      <c r="D372" s="218" t="s">
        <v>142</v>
      </c>
      <c r="E372" s="219" t="s">
        <v>628</v>
      </c>
      <c r="F372" s="220" t="s">
        <v>629</v>
      </c>
      <c r="G372" s="221" t="s">
        <v>196</v>
      </c>
      <c r="H372" s="222">
        <v>2.7970000000000002</v>
      </c>
      <c r="I372" s="223"/>
      <c r="J372" s="224">
        <f>ROUND(I372*H372,2)</f>
        <v>0</v>
      </c>
      <c r="K372" s="220" t="s">
        <v>146</v>
      </c>
      <c r="L372" s="44"/>
      <c r="M372" s="225" t="s">
        <v>1</v>
      </c>
      <c r="N372" s="226" t="s">
        <v>41</v>
      </c>
      <c r="O372" s="91"/>
      <c r="P372" s="227">
        <f>O372*H372</f>
        <v>0</v>
      </c>
      <c r="Q372" s="227">
        <v>0</v>
      </c>
      <c r="R372" s="227">
        <f>Q372*H372</f>
        <v>0</v>
      </c>
      <c r="S372" s="227">
        <v>0</v>
      </c>
      <c r="T372" s="228">
        <f>S372*H372</f>
        <v>0</v>
      </c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R372" s="229" t="s">
        <v>232</v>
      </c>
      <c r="AT372" s="229" t="s">
        <v>142</v>
      </c>
      <c r="AU372" s="229" t="s">
        <v>86</v>
      </c>
      <c r="AY372" s="17" t="s">
        <v>140</v>
      </c>
      <c r="BE372" s="230">
        <f>IF(N372="základní",J372,0)</f>
        <v>0</v>
      </c>
      <c r="BF372" s="230">
        <f>IF(N372="snížená",J372,0)</f>
        <v>0</v>
      </c>
      <c r="BG372" s="230">
        <f>IF(N372="zákl. přenesená",J372,0)</f>
        <v>0</v>
      </c>
      <c r="BH372" s="230">
        <f>IF(N372="sníž. přenesená",J372,0)</f>
        <v>0</v>
      </c>
      <c r="BI372" s="230">
        <f>IF(N372="nulová",J372,0)</f>
        <v>0</v>
      </c>
      <c r="BJ372" s="17" t="s">
        <v>84</v>
      </c>
      <c r="BK372" s="230">
        <f>ROUND(I372*H372,2)</f>
        <v>0</v>
      </c>
      <c r="BL372" s="17" t="s">
        <v>232</v>
      </c>
      <c r="BM372" s="229" t="s">
        <v>630</v>
      </c>
    </row>
    <row r="373" s="12" customFormat="1" ht="22.8" customHeight="1">
      <c r="A373" s="12"/>
      <c r="B373" s="202"/>
      <c r="C373" s="203"/>
      <c r="D373" s="204" t="s">
        <v>75</v>
      </c>
      <c r="E373" s="216" t="s">
        <v>631</v>
      </c>
      <c r="F373" s="216" t="s">
        <v>632</v>
      </c>
      <c r="G373" s="203"/>
      <c r="H373" s="203"/>
      <c r="I373" s="206"/>
      <c r="J373" s="217">
        <f>BK373</f>
        <v>0</v>
      </c>
      <c r="K373" s="203"/>
      <c r="L373" s="208"/>
      <c r="M373" s="209"/>
      <c r="N373" s="210"/>
      <c r="O373" s="210"/>
      <c r="P373" s="211">
        <f>SUM(P374:P375)</f>
        <v>0</v>
      </c>
      <c r="Q373" s="210"/>
      <c r="R373" s="211">
        <f>SUM(R374:R375)</f>
        <v>0.0055199999999999997</v>
      </c>
      <c r="S373" s="210"/>
      <c r="T373" s="212">
        <f>SUM(T374:T375)</f>
        <v>0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213" t="s">
        <v>86</v>
      </c>
      <c r="AT373" s="214" t="s">
        <v>75</v>
      </c>
      <c r="AU373" s="214" t="s">
        <v>84</v>
      </c>
      <c r="AY373" s="213" t="s">
        <v>140</v>
      </c>
      <c r="BK373" s="215">
        <f>SUM(BK374:BK375)</f>
        <v>0</v>
      </c>
    </row>
    <row r="374" s="2" customFormat="1" ht="33" customHeight="1">
      <c r="A374" s="38"/>
      <c r="B374" s="39"/>
      <c r="C374" s="218" t="s">
        <v>633</v>
      </c>
      <c r="D374" s="218" t="s">
        <v>142</v>
      </c>
      <c r="E374" s="219" t="s">
        <v>634</v>
      </c>
      <c r="F374" s="220" t="s">
        <v>635</v>
      </c>
      <c r="G374" s="221" t="s">
        <v>145</v>
      </c>
      <c r="H374" s="222">
        <v>12</v>
      </c>
      <c r="I374" s="223"/>
      <c r="J374" s="224">
        <f>ROUND(I374*H374,2)</f>
        <v>0</v>
      </c>
      <c r="K374" s="220" t="s">
        <v>245</v>
      </c>
      <c r="L374" s="44"/>
      <c r="M374" s="225" t="s">
        <v>1</v>
      </c>
      <c r="N374" s="226" t="s">
        <v>41</v>
      </c>
      <c r="O374" s="91"/>
      <c r="P374" s="227">
        <f>O374*H374</f>
        <v>0</v>
      </c>
      <c r="Q374" s="227">
        <v>0.00020000000000000001</v>
      </c>
      <c r="R374" s="227">
        <f>Q374*H374</f>
        <v>0.0024000000000000002</v>
      </c>
      <c r="S374" s="227">
        <v>0</v>
      </c>
      <c r="T374" s="228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9" t="s">
        <v>232</v>
      </c>
      <c r="AT374" s="229" t="s">
        <v>142</v>
      </c>
      <c r="AU374" s="229" t="s">
        <v>86</v>
      </c>
      <c r="AY374" s="17" t="s">
        <v>140</v>
      </c>
      <c r="BE374" s="230">
        <f>IF(N374="základní",J374,0)</f>
        <v>0</v>
      </c>
      <c r="BF374" s="230">
        <f>IF(N374="snížená",J374,0)</f>
        <v>0</v>
      </c>
      <c r="BG374" s="230">
        <f>IF(N374="zákl. přenesená",J374,0)</f>
        <v>0</v>
      </c>
      <c r="BH374" s="230">
        <f>IF(N374="sníž. přenesená",J374,0)</f>
        <v>0</v>
      </c>
      <c r="BI374" s="230">
        <f>IF(N374="nulová",J374,0)</f>
        <v>0</v>
      </c>
      <c r="BJ374" s="17" t="s">
        <v>84</v>
      </c>
      <c r="BK374" s="230">
        <f>ROUND(I374*H374,2)</f>
        <v>0</v>
      </c>
      <c r="BL374" s="17" t="s">
        <v>232</v>
      </c>
      <c r="BM374" s="229" t="s">
        <v>636</v>
      </c>
    </row>
    <row r="375" s="2" customFormat="1" ht="37.8" customHeight="1">
      <c r="A375" s="38"/>
      <c r="B375" s="39"/>
      <c r="C375" s="218" t="s">
        <v>637</v>
      </c>
      <c r="D375" s="218" t="s">
        <v>142</v>
      </c>
      <c r="E375" s="219" t="s">
        <v>638</v>
      </c>
      <c r="F375" s="220" t="s">
        <v>639</v>
      </c>
      <c r="G375" s="221" t="s">
        <v>145</v>
      </c>
      <c r="H375" s="222">
        <v>12</v>
      </c>
      <c r="I375" s="223"/>
      <c r="J375" s="224">
        <f>ROUND(I375*H375,2)</f>
        <v>0</v>
      </c>
      <c r="K375" s="220" t="s">
        <v>245</v>
      </c>
      <c r="L375" s="44"/>
      <c r="M375" s="278" t="s">
        <v>1</v>
      </c>
      <c r="N375" s="279" t="s">
        <v>41</v>
      </c>
      <c r="O375" s="280"/>
      <c r="P375" s="281">
        <f>O375*H375</f>
        <v>0</v>
      </c>
      <c r="Q375" s="281">
        <v>0.00025999999999999998</v>
      </c>
      <c r="R375" s="281">
        <f>Q375*H375</f>
        <v>0.0031199999999999995</v>
      </c>
      <c r="S375" s="281">
        <v>0</v>
      </c>
      <c r="T375" s="282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29" t="s">
        <v>232</v>
      </c>
      <c r="AT375" s="229" t="s">
        <v>142</v>
      </c>
      <c r="AU375" s="229" t="s">
        <v>86</v>
      </c>
      <c r="AY375" s="17" t="s">
        <v>140</v>
      </c>
      <c r="BE375" s="230">
        <f>IF(N375="základní",J375,0)</f>
        <v>0</v>
      </c>
      <c r="BF375" s="230">
        <f>IF(N375="snížená",J375,0)</f>
        <v>0</v>
      </c>
      <c r="BG375" s="230">
        <f>IF(N375="zákl. přenesená",J375,0)</f>
        <v>0</v>
      </c>
      <c r="BH375" s="230">
        <f>IF(N375="sníž. přenesená",J375,0)</f>
        <v>0</v>
      </c>
      <c r="BI375" s="230">
        <f>IF(N375="nulová",J375,0)</f>
        <v>0</v>
      </c>
      <c r="BJ375" s="17" t="s">
        <v>84</v>
      </c>
      <c r="BK375" s="230">
        <f>ROUND(I375*H375,2)</f>
        <v>0</v>
      </c>
      <c r="BL375" s="17" t="s">
        <v>232</v>
      </c>
      <c r="BM375" s="229" t="s">
        <v>640</v>
      </c>
    </row>
    <row r="376" s="2" customFormat="1" ht="6.96" customHeight="1">
      <c r="A376" s="38"/>
      <c r="B376" s="66"/>
      <c r="C376" s="67"/>
      <c r="D376" s="67"/>
      <c r="E376" s="67"/>
      <c r="F376" s="67"/>
      <c r="G376" s="67"/>
      <c r="H376" s="67"/>
      <c r="I376" s="67"/>
      <c r="J376" s="67"/>
      <c r="K376" s="67"/>
      <c r="L376" s="44"/>
      <c r="M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</row>
  </sheetData>
  <sheetProtection sheet="1" autoFilter="0" formatColumns="0" formatRows="0" objects="1" scenarios="1" spinCount="100000" saltValue="VqC0JFR/5WUZoIa9+esifx02B8H14uLPyUwhehw+E8LTSgl/KrKi3xtbzifF5XfG/2c0kiv6e1CVYO/gPHBlqQ==" hashValue="iDGrtO9gXAj6Qb5Z8aKOFZqsiD1kr6+M9Ks8PCIR5n8th13vRpN7xRXgVLrhkwgWG42bUSZ0I/ZHgVVNLCDMJg==" algorithmName="SHA-512" password="C6B1"/>
  <autoFilter ref="C130:K375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Adaptace čerpací stanice na opravárenskou dílnu zemědělských strojů - etapa 1 - přístavba haly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641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18. 9. 2025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ROUND((SUM(BE120:BE140)),  2)</f>
        <v>0</v>
      </c>
      <c r="G33" s="38"/>
      <c r="H33" s="38"/>
      <c r="I33" s="155">
        <v>0.20999999999999999</v>
      </c>
      <c r="J33" s="154">
        <f>ROUND(((SUM(BE120:BE140))*I33),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ROUND((SUM(BF120:BF140)),  2)</f>
        <v>0</v>
      </c>
      <c r="G34" s="38"/>
      <c r="H34" s="38"/>
      <c r="I34" s="155">
        <v>0.14999999999999999</v>
      </c>
      <c r="J34" s="154">
        <f>ROUND(((SUM(BF120:BF140))*I34),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ROUND((SUM(BG120:BG140)),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ROUND((SUM(BH120:BH140)),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ROUND((SUM(BI120:BI140)),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Adaptace čerpací stanice na opravárenskou dílnu zemědělských strojů - etapa 1 - přístavba haly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Vnitřní instalace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Vratěnín</v>
      </c>
      <c r="G89" s="40"/>
      <c r="H89" s="40"/>
      <c r="I89" s="32" t="s">
        <v>22</v>
      </c>
      <c r="J89" s="79" t="str">
        <f>IF(J12="","",J12)</f>
        <v>18. 9. 2025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Petr Karásek</v>
      </c>
      <c r="G91" s="40"/>
      <c r="H91" s="40"/>
      <c r="I91" s="32" t="s">
        <v>30</v>
      </c>
      <c r="J91" s="36" t="str">
        <f>E21</f>
        <v>f-plan spol. s r.o., Ing.Jiří Kopr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Martin Lang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642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643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644</v>
      </c>
      <c r="E99" s="188"/>
      <c r="F99" s="188"/>
      <c r="G99" s="188"/>
      <c r="H99" s="188"/>
      <c r="I99" s="188"/>
      <c r="J99" s="189">
        <f>J127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645</v>
      </c>
      <c r="E100" s="188"/>
      <c r="F100" s="188"/>
      <c r="G100" s="188"/>
      <c r="H100" s="188"/>
      <c r="I100" s="188"/>
      <c r="J100" s="189">
        <f>J133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125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6.25" customHeight="1">
      <c r="A110" s="38"/>
      <c r="B110" s="39"/>
      <c r="C110" s="40"/>
      <c r="D110" s="40"/>
      <c r="E110" s="174" t="str">
        <f>E7</f>
        <v>Adaptace čerpací stanice na opravárenskou dílnu zemědělských strojů - etapa 1 - přístavba haly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103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02 - Vnitřní instalace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>Vratěnín</v>
      </c>
      <c r="G114" s="40"/>
      <c r="H114" s="40"/>
      <c r="I114" s="32" t="s">
        <v>22</v>
      </c>
      <c r="J114" s="79" t="str">
        <f>IF(J12="","",J12)</f>
        <v>18. 9. 2025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5.65" customHeight="1">
      <c r="A116" s="38"/>
      <c r="B116" s="39"/>
      <c r="C116" s="32" t="s">
        <v>24</v>
      </c>
      <c r="D116" s="40"/>
      <c r="E116" s="40"/>
      <c r="F116" s="27" t="str">
        <f>E15</f>
        <v>Petr Karásek</v>
      </c>
      <c r="G116" s="40"/>
      <c r="H116" s="40"/>
      <c r="I116" s="32" t="s">
        <v>30</v>
      </c>
      <c r="J116" s="36" t="str">
        <f>E21</f>
        <v>f-plan spol. s r.o., Ing.Jiří Kopr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Martin Lang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126</v>
      </c>
      <c r="D119" s="194" t="s">
        <v>61</v>
      </c>
      <c r="E119" s="194" t="s">
        <v>57</v>
      </c>
      <c r="F119" s="194" t="s">
        <v>58</v>
      </c>
      <c r="G119" s="194" t="s">
        <v>127</v>
      </c>
      <c r="H119" s="194" t="s">
        <v>128</v>
      </c>
      <c r="I119" s="194" t="s">
        <v>129</v>
      </c>
      <c r="J119" s="194" t="s">
        <v>107</v>
      </c>
      <c r="K119" s="195" t="s">
        <v>130</v>
      </c>
      <c r="L119" s="196"/>
      <c r="M119" s="100" t="s">
        <v>1</v>
      </c>
      <c r="N119" s="101" t="s">
        <v>40</v>
      </c>
      <c r="O119" s="101" t="s">
        <v>131</v>
      </c>
      <c r="P119" s="101" t="s">
        <v>132</v>
      </c>
      <c r="Q119" s="101" t="s">
        <v>133</v>
      </c>
      <c r="R119" s="101" t="s">
        <v>134</v>
      </c>
      <c r="S119" s="101" t="s">
        <v>135</v>
      </c>
      <c r="T119" s="102" t="s">
        <v>136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137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</f>
        <v>0</v>
      </c>
      <c r="Q120" s="104"/>
      <c r="R120" s="199">
        <f>R121</f>
        <v>0</v>
      </c>
      <c r="S120" s="104"/>
      <c r="T120" s="200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109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75</v>
      </c>
      <c r="E121" s="205" t="s">
        <v>453</v>
      </c>
      <c r="F121" s="205" t="s">
        <v>453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P122+P127+P133</f>
        <v>0</v>
      </c>
      <c r="Q121" s="210"/>
      <c r="R121" s="211">
        <f>R122+R127+R133</f>
        <v>0</v>
      </c>
      <c r="S121" s="210"/>
      <c r="T121" s="212">
        <f>T122+T127+T133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86</v>
      </c>
      <c r="AT121" s="214" t="s">
        <v>75</v>
      </c>
      <c r="AU121" s="214" t="s">
        <v>76</v>
      </c>
      <c r="AY121" s="213" t="s">
        <v>140</v>
      </c>
      <c r="BK121" s="215">
        <f>BK122+BK127+BK133</f>
        <v>0</v>
      </c>
    </row>
    <row r="122" s="12" customFormat="1" ht="22.8" customHeight="1">
      <c r="A122" s="12"/>
      <c r="B122" s="202"/>
      <c r="C122" s="203"/>
      <c r="D122" s="204" t="s">
        <v>75</v>
      </c>
      <c r="E122" s="216" t="s">
        <v>515</v>
      </c>
      <c r="F122" s="216" t="s">
        <v>646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SUM(P123:P126)</f>
        <v>0</v>
      </c>
      <c r="Q122" s="210"/>
      <c r="R122" s="211">
        <f>SUM(R123:R126)</f>
        <v>0</v>
      </c>
      <c r="S122" s="210"/>
      <c r="T122" s="212">
        <f>SUM(T123:T126)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86</v>
      </c>
      <c r="AT122" s="214" t="s">
        <v>75</v>
      </c>
      <c r="AU122" s="214" t="s">
        <v>84</v>
      </c>
      <c r="AY122" s="213" t="s">
        <v>140</v>
      </c>
      <c r="BK122" s="215">
        <f>SUM(BK123:BK126)</f>
        <v>0</v>
      </c>
    </row>
    <row r="123" s="2" customFormat="1" ht="16.5" customHeight="1">
      <c r="A123" s="38"/>
      <c r="B123" s="39"/>
      <c r="C123" s="218" t="s">
        <v>84</v>
      </c>
      <c r="D123" s="218" t="s">
        <v>142</v>
      </c>
      <c r="E123" s="219" t="s">
        <v>647</v>
      </c>
      <c r="F123" s="220" t="s">
        <v>648</v>
      </c>
      <c r="G123" s="221" t="s">
        <v>649</v>
      </c>
      <c r="H123" s="222">
        <v>1</v>
      </c>
      <c r="I123" s="223"/>
      <c r="J123" s="224">
        <f>ROUND(I123*H123,2)</f>
        <v>0</v>
      </c>
      <c r="K123" s="220" t="s">
        <v>1</v>
      </c>
      <c r="L123" s="44"/>
      <c r="M123" s="225" t="s">
        <v>1</v>
      </c>
      <c r="N123" s="226" t="s">
        <v>41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232</v>
      </c>
      <c r="AT123" s="229" t="s">
        <v>142</v>
      </c>
      <c r="AU123" s="229" t="s">
        <v>86</v>
      </c>
      <c r="AY123" s="17" t="s">
        <v>140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84</v>
      </c>
      <c r="BK123" s="230">
        <f>ROUND(I123*H123,2)</f>
        <v>0</v>
      </c>
      <c r="BL123" s="17" t="s">
        <v>232</v>
      </c>
      <c r="BM123" s="229" t="s">
        <v>650</v>
      </c>
    </row>
    <row r="124" s="2" customFormat="1" ht="21.75" customHeight="1">
      <c r="A124" s="38"/>
      <c r="B124" s="39"/>
      <c r="C124" s="218" t="s">
        <v>86</v>
      </c>
      <c r="D124" s="218" t="s">
        <v>142</v>
      </c>
      <c r="E124" s="219" t="s">
        <v>651</v>
      </c>
      <c r="F124" s="220" t="s">
        <v>652</v>
      </c>
      <c r="G124" s="221" t="s">
        <v>649</v>
      </c>
      <c r="H124" s="222">
        <v>1</v>
      </c>
      <c r="I124" s="223"/>
      <c r="J124" s="224">
        <f>ROUND(I124*H124,2)</f>
        <v>0</v>
      </c>
      <c r="K124" s="220" t="s">
        <v>1</v>
      </c>
      <c r="L124" s="44"/>
      <c r="M124" s="225" t="s">
        <v>1</v>
      </c>
      <c r="N124" s="226" t="s">
        <v>41</v>
      </c>
      <c r="O124" s="91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232</v>
      </c>
      <c r="AT124" s="229" t="s">
        <v>142</v>
      </c>
      <c r="AU124" s="229" t="s">
        <v>86</v>
      </c>
      <c r="AY124" s="17" t="s">
        <v>140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84</v>
      </c>
      <c r="BK124" s="230">
        <f>ROUND(I124*H124,2)</f>
        <v>0</v>
      </c>
      <c r="BL124" s="17" t="s">
        <v>232</v>
      </c>
      <c r="BM124" s="229" t="s">
        <v>653</v>
      </c>
    </row>
    <row r="125" s="2" customFormat="1" ht="24.15" customHeight="1">
      <c r="A125" s="38"/>
      <c r="B125" s="39"/>
      <c r="C125" s="218" t="s">
        <v>156</v>
      </c>
      <c r="D125" s="218" t="s">
        <v>142</v>
      </c>
      <c r="E125" s="219" t="s">
        <v>654</v>
      </c>
      <c r="F125" s="220" t="s">
        <v>655</v>
      </c>
      <c r="G125" s="221" t="s">
        <v>649</v>
      </c>
      <c r="H125" s="222">
        <v>1</v>
      </c>
      <c r="I125" s="223"/>
      <c r="J125" s="224">
        <f>ROUND(I125*H125,2)</f>
        <v>0</v>
      </c>
      <c r="K125" s="220" t="s">
        <v>1</v>
      </c>
      <c r="L125" s="44"/>
      <c r="M125" s="225" t="s">
        <v>1</v>
      </c>
      <c r="N125" s="226" t="s">
        <v>41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232</v>
      </c>
      <c r="AT125" s="229" t="s">
        <v>142</v>
      </c>
      <c r="AU125" s="229" t="s">
        <v>86</v>
      </c>
      <c r="AY125" s="17" t="s">
        <v>140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84</v>
      </c>
      <c r="BK125" s="230">
        <f>ROUND(I125*H125,2)</f>
        <v>0</v>
      </c>
      <c r="BL125" s="17" t="s">
        <v>232</v>
      </c>
      <c r="BM125" s="229" t="s">
        <v>656</v>
      </c>
    </row>
    <row r="126" s="2" customFormat="1" ht="16.5" customHeight="1">
      <c r="A126" s="38"/>
      <c r="B126" s="39"/>
      <c r="C126" s="218" t="s">
        <v>147</v>
      </c>
      <c r="D126" s="218" t="s">
        <v>142</v>
      </c>
      <c r="E126" s="219" t="s">
        <v>657</v>
      </c>
      <c r="F126" s="220" t="s">
        <v>658</v>
      </c>
      <c r="G126" s="221" t="s">
        <v>649</v>
      </c>
      <c r="H126" s="222">
        <v>1</v>
      </c>
      <c r="I126" s="223"/>
      <c r="J126" s="224">
        <f>ROUND(I126*H126,2)</f>
        <v>0</v>
      </c>
      <c r="K126" s="220" t="s">
        <v>1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232</v>
      </c>
      <c r="AT126" s="229" t="s">
        <v>142</v>
      </c>
      <c r="AU126" s="229" t="s">
        <v>86</v>
      </c>
      <c r="AY126" s="17" t="s">
        <v>140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232</v>
      </c>
      <c r="BM126" s="229" t="s">
        <v>659</v>
      </c>
    </row>
    <row r="127" s="12" customFormat="1" ht="22.8" customHeight="1">
      <c r="A127" s="12"/>
      <c r="B127" s="202"/>
      <c r="C127" s="203"/>
      <c r="D127" s="204" t="s">
        <v>75</v>
      </c>
      <c r="E127" s="216" t="s">
        <v>522</v>
      </c>
      <c r="F127" s="216" t="s">
        <v>660</v>
      </c>
      <c r="G127" s="203"/>
      <c r="H127" s="203"/>
      <c r="I127" s="206"/>
      <c r="J127" s="217">
        <f>BK127</f>
        <v>0</v>
      </c>
      <c r="K127" s="203"/>
      <c r="L127" s="208"/>
      <c r="M127" s="209"/>
      <c r="N127" s="210"/>
      <c r="O127" s="210"/>
      <c r="P127" s="211">
        <f>SUM(P128:P132)</f>
        <v>0</v>
      </c>
      <c r="Q127" s="210"/>
      <c r="R127" s="211">
        <f>SUM(R128:R132)</f>
        <v>0</v>
      </c>
      <c r="S127" s="210"/>
      <c r="T127" s="212">
        <f>SUM(T128:T132)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3" t="s">
        <v>86</v>
      </c>
      <c r="AT127" s="214" t="s">
        <v>75</v>
      </c>
      <c r="AU127" s="214" t="s">
        <v>84</v>
      </c>
      <c r="AY127" s="213" t="s">
        <v>140</v>
      </c>
      <c r="BK127" s="215">
        <f>SUM(BK128:BK132)</f>
        <v>0</v>
      </c>
    </row>
    <row r="128" s="2" customFormat="1" ht="16.5" customHeight="1">
      <c r="A128" s="38"/>
      <c r="B128" s="39"/>
      <c r="C128" s="218" t="s">
        <v>166</v>
      </c>
      <c r="D128" s="218" t="s">
        <v>142</v>
      </c>
      <c r="E128" s="219" t="s">
        <v>661</v>
      </c>
      <c r="F128" s="220" t="s">
        <v>662</v>
      </c>
      <c r="G128" s="221" t="s">
        <v>649</v>
      </c>
      <c r="H128" s="222">
        <v>1</v>
      </c>
      <c r="I128" s="223"/>
      <c r="J128" s="224">
        <f>ROUND(I128*H128,2)</f>
        <v>0</v>
      </c>
      <c r="K128" s="220" t="s">
        <v>1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232</v>
      </c>
      <c r="AT128" s="229" t="s">
        <v>142</v>
      </c>
      <c r="AU128" s="229" t="s">
        <v>86</v>
      </c>
      <c r="AY128" s="17" t="s">
        <v>140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232</v>
      </c>
      <c r="BM128" s="229" t="s">
        <v>663</v>
      </c>
    </row>
    <row r="129" s="2" customFormat="1" ht="16.5" customHeight="1">
      <c r="A129" s="38"/>
      <c r="B129" s="39"/>
      <c r="C129" s="218" t="s">
        <v>175</v>
      </c>
      <c r="D129" s="218" t="s">
        <v>142</v>
      </c>
      <c r="E129" s="219" t="s">
        <v>664</v>
      </c>
      <c r="F129" s="220" t="s">
        <v>665</v>
      </c>
      <c r="G129" s="221" t="s">
        <v>649</v>
      </c>
      <c r="H129" s="222">
        <v>1</v>
      </c>
      <c r="I129" s="223"/>
      <c r="J129" s="224">
        <f>ROUND(I129*H129,2)</f>
        <v>0</v>
      </c>
      <c r="K129" s="220" t="s">
        <v>1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232</v>
      </c>
      <c r="AT129" s="229" t="s">
        <v>142</v>
      </c>
      <c r="AU129" s="229" t="s">
        <v>86</v>
      </c>
      <c r="AY129" s="17" t="s">
        <v>140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232</v>
      </c>
      <c r="BM129" s="229" t="s">
        <v>666</v>
      </c>
    </row>
    <row r="130" s="2" customFormat="1" ht="16.5" customHeight="1">
      <c r="A130" s="38"/>
      <c r="B130" s="39"/>
      <c r="C130" s="218" t="s">
        <v>180</v>
      </c>
      <c r="D130" s="218" t="s">
        <v>142</v>
      </c>
      <c r="E130" s="219" t="s">
        <v>667</v>
      </c>
      <c r="F130" s="220" t="s">
        <v>668</v>
      </c>
      <c r="G130" s="221" t="s">
        <v>649</v>
      </c>
      <c r="H130" s="222">
        <v>1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232</v>
      </c>
      <c r="AT130" s="229" t="s">
        <v>142</v>
      </c>
      <c r="AU130" s="229" t="s">
        <v>86</v>
      </c>
      <c r="AY130" s="17" t="s">
        <v>140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232</v>
      </c>
      <c r="BM130" s="229" t="s">
        <v>669</v>
      </c>
    </row>
    <row r="131" s="2" customFormat="1" ht="16.5" customHeight="1">
      <c r="A131" s="38"/>
      <c r="B131" s="39"/>
      <c r="C131" s="218" t="s">
        <v>188</v>
      </c>
      <c r="D131" s="218" t="s">
        <v>142</v>
      </c>
      <c r="E131" s="219" t="s">
        <v>670</v>
      </c>
      <c r="F131" s="220" t="s">
        <v>671</v>
      </c>
      <c r="G131" s="221" t="s">
        <v>649</v>
      </c>
      <c r="H131" s="222">
        <v>1</v>
      </c>
      <c r="I131" s="223"/>
      <c r="J131" s="224">
        <f>ROUND(I131*H131,2)</f>
        <v>0</v>
      </c>
      <c r="K131" s="220" t="s">
        <v>1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232</v>
      </c>
      <c r="AT131" s="229" t="s">
        <v>142</v>
      </c>
      <c r="AU131" s="229" t="s">
        <v>86</v>
      </c>
      <c r="AY131" s="17" t="s">
        <v>140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232</v>
      </c>
      <c r="BM131" s="229" t="s">
        <v>672</v>
      </c>
    </row>
    <row r="132" s="2" customFormat="1" ht="16.5" customHeight="1">
      <c r="A132" s="38"/>
      <c r="B132" s="39"/>
      <c r="C132" s="218" t="s">
        <v>193</v>
      </c>
      <c r="D132" s="218" t="s">
        <v>142</v>
      </c>
      <c r="E132" s="219" t="s">
        <v>673</v>
      </c>
      <c r="F132" s="220" t="s">
        <v>674</v>
      </c>
      <c r="G132" s="221" t="s">
        <v>649</v>
      </c>
      <c r="H132" s="222">
        <v>1</v>
      </c>
      <c r="I132" s="223"/>
      <c r="J132" s="224">
        <f>ROUND(I132*H132,2)</f>
        <v>0</v>
      </c>
      <c r="K132" s="220" t="s">
        <v>1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232</v>
      </c>
      <c r="AT132" s="229" t="s">
        <v>142</v>
      </c>
      <c r="AU132" s="229" t="s">
        <v>86</v>
      </c>
      <c r="AY132" s="17" t="s">
        <v>140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232</v>
      </c>
      <c r="BM132" s="229" t="s">
        <v>675</v>
      </c>
    </row>
    <row r="133" s="12" customFormat="1" ht="22.8" customHeight="1">
      <c r="A133" s="12"/>
      <c r="B133" s="202"/>
      <c r="C133" s="203"/>
      <c r="D133" s="204" t="s">
        <v>75</v>
      </c>
      <c r="E133" s="216" t="s">
        <v>528</v>
      </c>
      <c r="F133" s="216" t="s">
        <v>676</v>
      </c>
      <c r="G133" s="203"/>
      <c r="H133" s="203"/>
      <c r="I133" s="206"/>
      <c r="J133" s="217">
        <f>BK133</f>
        <v>0</v>
      </c>
      <c r="K133" s="203"/>
      <c r="L133" s="208"/>
      <c r="M133" s="209"/>
      <c r="N133" s="210"/>
      <c r="O133" s="210"/>
      <c r="P133" s="211">
        <f>SUM(P134:P140)</f>
        <v>0</v>
      </c>
      <c r="Q133" s="210"/>
      <c r="R133" s="211">
        <f>SUM(R134:R140)</f>
        <v>0</v>
      </c>
      <c r="S133" s="210"/>
      <c r="T133" s="212">
        <f>SUM(T134:T140)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86</v>
      </c>
      <c r="AT133" s="214" t="s">
        <v>75</v>
      </c>
      <c r="AU133" s="214" t="s">
        <v>84</v>
      </c>
      <c r="AY133" s="213" t="s">
        <v>140</v>
      </c>
      <c r="BK133" s="215">
        <f>SUM(BK134:BK140)</f>
        <v>0</v>
      </c>
    </row>
    <row r="134" s="2" customFormat="1" ht="16.5" customHeight="1">
      <c r="A134" s="38"/>
      <c r="B134" s="39"/>
      <c r="C134" s="218" t="s">
        <v>199</v>
      </c>
      <c r="D134" s="218" t="s">
        <v>142</v>
      </c>
      <c r="E134" s="219" t="s">
        <v>677</v>
      </c>
      <c r="F134" s="220" t="s">
        <v>678</v>
      </c>
      <c r="G134" s="221" t="s">
        <v>649</v>
      </c>
      <c r="H134" s="222">
        <v>1</v>
      </c>
      <c r="I134" s="223"/>
      <c r="J134" s="224">
        <f>ROUND(I134*H134,2)</f>
        <v>0</v>
      </c>
      <c r="K134" s="220" t="s">
        <v>1</v>
      </c>
      <c r="L134" s="44"/>
      <c r="M134" s="225" t="s">
        <v>1</v>
      </c>
      <c r="N134" s="226" t="s">
        <v>41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232</v>
      </c>
      <c r="AT134" s="229" t="s">
        <v>142</v>
      </c>
      <c r="AU134" s="229" t="s">
        <v>86</v>
      </c>
      <c r="AY134" s="17" t="s">
        <v>140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84</v>
      </c>
      <c r="BK134" s="230">
        <f>ROUND(I134*H134,2)</f>
        <v>0</v>
      </c>
      <c r="BL134" s="17" t="s">
        <v>232</v>
      </c>
      <c r="BM134" s="229" t="s">
        <v>679</v>
      </c>
    </row>
    <row r="135" s="2" customFormat="1" ht="16.5" customHeight="1">
      <c r="A135" s="38"/>
      <c r="B135" s="39"/>
      <c r="C135" s="218" t="s">
        <v>203</v>
      </c>
      <c r="D135" s="218" t="s">
        <v>142</v>
      </c>
      <c r="E135" s="219" t="s">
        <v>680</v>
      </c>
      <c r="F135" s="220" t="s">
        <v>681</v>
      </c>
      <c r="G135" s="221" t="s">
        <v>649</v>
      </c>
      <c r="H135" s="222">
        <v>1</v>
      </c>
      <c r="I135" s="223"/>
      <c r="J135" s="224">
        <f>ROUND(I135*H135,2)</f>
        <v>0</v>
      </c>
      <c r="K135" s="220" t="s">
        <v>1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232</v>
      </c>
      <c r="AT135" s="229" t="s">
        <v>142</v>
      </c>
      <c r="AU135" s="229" t="s">
        <v>86</v>
      </c>
      <c r="AY135" s="17" t="s">
        <v>140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232</v>
      </c>
      <c r="BM135" s="229" t="s">
        <v>682</v>
      </c>
    </row>
    <row r="136" s="2" customFormat="1" ht="16.5" customHeight="1">
      <c r="A136" s="38"/>
      <c r="B136" s="39"/>
      <c r="C136" s="218" t="s">
        <v>213</v>
      </c>
      <c r="D136" s="218" t="s">
        <v>142</v>
      </c>
      <c r="E136" s="219" t="s">
        <v>683</v>
      </c>
      <c r="F136" s="220" t="s">
        <v>684</v>
      </c>
      <c r="G136" s="221" t="s">
        <v>649</v>
      </c>
      <c r="H136" s="222">
        <v>1</v>
      </c>
      <c r="I136" s="223"/>
      <c r="J136" s="224">
        <f>ROUND(I136*H136,2)</f>
        <v>0</v>
      </c>
      <c r="K136" s="220" t="s">
        <v>1</v>
      </c>
      <c r="L136" s="44"/>
      <c r="M136" s="225" t="s">
        <v>1</v>
      </c>
      <c r="N136" s="226" t="s">
        <v>41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232</v>
      </c>
      <c r="AT136" s="229" t="s">
        <v>142</v>
      </c>
      <c r="AU136" s="229" t="s">
        <v>86</v>
      </c>
      <c r="AY136" s="17" t="s">
        <v>140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84</v>
      </c>
      <c r="BK136" s="230">
        <f>ROUND(I136*H136,2)</f>
        <v>0</v>
      </c>
      <c r="BL136" s="17" t="s">
        <v>232</v>
      </c>
      <c r="BM136" s="229" t="s">
        <v>685</v>
      </c>
    </row>
    <row r="137" s="2" customFormat="1" ht="16.5" customHeight="1">
      <c r="A137" s="38"/>
      <c r="B137" s="39"/>
      <c r="C137" s="218" t="s">
        <v>218</v>
      </c>
      <c r="D137" s="218" t="s">
        <v>142</v>
      </c>
      <c r="E137" s="219" t="s">
        <v>686</v>
      </c>
      <c r="F137" s="220" t="s">
        <v>687</v>
      </c>
      <c r="G137" s="221" t="s">
        <v>649</v>
      </c>
      <c r="H137" s="222">
        <v>1</v>
      </c>
      <c r="I137" s="223"/>
      <c r="J137" s="224">
        <f>ROUND(I137*H137,2)</f>
        <v>0</v>
      </c>
      <c r="K137" s="220" t="s">
        <v>1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232</v>
      </c>
      <c r="AT137" s="229" t="s">
        <v>142</v>
      </c>
      <c r="AU137" s="229" t="s">
        <v>86</v>
      </c>
      <c r="AY137" s="17" t="s">
        <v>140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232</v>
      </c>
      <c r="BM137" s="229" t="s">
        <v>688</v>
      </c>
    </row>
    <row r="138" s="2" customFormat="1" ht="16.5" customHeight="1">
      <c r="A138" s="38"/>
      <c r="B138" s="39"/>
      <c r="C138" s="218" t="s">
        <v>223</v>
      </c>
      <c r="D138" s="218" t="s">
        <v>142</v>
      </c>
      <c r="E138" s="219" t="s">
        <v>689</v>
      </c>
      <c r="F138" s="220" t="s">
        <v>690</v>
      </c>
      <c r="G138" s="221" t="s">
        <v>649</v>
      </c>
      <c r="H138" s="222">
        <v>1</v>
      </c>
      <c r="I138" s="223"/>
      <c r="J138" s="224">
        <f>ROUND(I138*H138,2)</f>
        <v>0</v>
      </c>
      <c r="K138" s="220" t="s">
        <v>1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232</v>
      </c>
      <c r="AT138" s="229" t="s">
        <v>142</v>
      </c>
      <c r="AU138" s="229" t="s">
        <v>86</v>
      </c>
      <c r="AY138" s="17" t="s">
        <v>140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232</v>
      </c>
      <c r="BM138" s="229" t="s">
        <v>691</v>
      </c>
    </row>
    <row r="139" s="2" customFormat="1" ht="16.5" customHeight="1">
      <c r="A139" s="38"/>
      <c r="B139" s="39"/>
      <c r="C139" s="218" t="s">
        <v>232</v>
      </c>
      <c r="D139" s="218" t="s">
        <v>142</v>
      </c>
      <c r="E139" s="219" t="s">
        <v>692</v>
      </c>
      <c r="F139" s="220" t="s">
        <v>693</v>
      </c>
      <c r="G139" s="221" t="s">
        <v>649</v>
      </c>
      <c r="H139" s="222">
        <v>1</v>
      </c>
      <c r="I139" s="223"/>
      <c r="J139" s="224">
        <f>ROUND(I139*H139,2)</f>
        <v>0</v>
      </c>
      <c r="K139" s="220" t="s">
        <v>1</v>
      </c>
      <c r="L139" s="44"/>
      <c r="M139" s="225" t="s">
        <v>1</v>
      </c>
      <c r="N139" s="226" t="s">
        <v>41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232</v>
      </c>
      <c r="AT139" s="229" t="s">
        <v>142</v>
      </c>
      <c r="AU139" s="229" t="s">
        <v>86</v>
      </c>
      <c r="AY139" s="17" t="s">
        <v>140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84</v>
      </c>
      <c r="BK139" s="230">
        <f>ROUND(I139*H139,2)</f>
        <v>0</v>
      </c>
      <c r="BL139" s="17" t="s">
        <v>232</v>
      </c>
      <c r="BM139" s="229" t="s">
        <v>694</v>
      </c>
    </row>
    <row r="140" s="2" customFormat="1" ht="16.5" customHeight="1">
      <c r="A140" s="38"/>
      <c r="B140" s="39"/>
      <c r="C140" s="218" t="s">
        <v>8</v>
      </c>
      <c r="D140" s="218" t="s">
        <v>142</v>
      </c>
      <c r="E140" s="219" t="s">
        <v>695</v>
      </c>
      <c r="F140" s="220" t="s">
        <v>696</v>
      </c>
      <c r="G140" s="221" t="s">
        <v>649</v>
      </c>
      <c r="H140" s="222">
        <v>1</v>
      </c>
      <c r="I140" s="223"/>
      <c r="J140" s="224">
        <f>ROUND(I140*H140,2)</f>
        <v>0</v>
      </c>
      <c r="K140" s="220" t="s">
        <v>1</v>
      </c>
      <c r="L140" s="44"/>
      <c r="M140" s="278" t="s">
        <v>1</v>
      </c>
      <c r="N140" s="279" t="s">
        <v>41</v>
      </c>
      <c r="O140" s="280"/>
      <c r="P140" s="281">
        <f>O140*H140</f>
        <v>0</v>
      </c>
      <c r="Q140" s="281">
        <v>0</v>
      </c>
      <c r="R140" s="281">
        <f>Q140*H140</f>
        <v>0</v>
      </c>
      <c r="S140" s="281">
        <v>0</v>
      </c>
      <c r="T140" s="282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232</v>
      </c>
      <c r="AT140" s="229" t="s">
        <v>142</v>
      </c>
      <c r="AU140" s="229" t="s">
        <v>86</v>
      </c>
      <c r="AY140" s="17" t="s">
        <v>140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232</v>
      </c>
      <c r="BM140" s="229" t="s">
        <v>697</v>
      </c>
    </row>
    <row r="141" s="2" customFormat="1" ht="6.96" customHeight="1">
      <c r="A141" s="38"/>
      <c r="B141" s="66"/>
      <c r="C141" s="67"/>
      <c r="D141" s="67"/>
      <c r="E141" s="67"/>
      <c r="F141" s="67"/>
      <c r="G141" s="67"/>
      <c r="H141" s="67"/>
      <c r="I141" s="67"/>
      <c r="J141" s="67"/>
      <c r="K141" s="67"/>
      <c r="L141" s="44"/>
      <c r="M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</sheetData>
  <sheetProtection sheet="1" autoFilter="0" formatColumns="0" formatRows="0" objects="1" scenarios="1" spinCount="100000" saltValue="Obf7vmdG324V3JIYZ2C8HaPsMHv01IgtTm/18warMongbzgFLeFmvP4/vcleX7ize8TzfIk2UNLQH518A/T0Hg==" hashValue="faolLunJRLS5w2e4ZBfDZMSsOWFhCpr2Mq1cXuXdQrjSPg94pkOHMLO/XUnEpdc7gVwdKYHM6y15JMKhIG8Sjg==" algorithmName="SHA-512" password="C6B1"/>
  <autoFilter ref="C119:K140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92</v>
      </c>
      <c r="AZ2" s="283" t="s">
        <v>698</v>
      </c>
      <c r="BA2" s="283" t="s">
        <v>699</v>
      </c>
      <c r="BB2" s="283" t="s">
        <v>145</v>
      </c>
      <c r="BC2" s="283" t="s">
        <v>700</v>
      </c>
      <c r="BD2" s="283" t="s">
        <v>156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  <c r="AZ3" s="283" t="s">
        <v>701</v>
      </c>
      <c r="BA3" s="283" t="s">
        <v>702</v>
      </c>
      <c r="BB3" s="283" t="s">
        <v>145</v>
      </c>
      <c r="BC3" s="283" t="s">
        <v>703</v>
      </c>
      <c r="BD3" s="283" t="s">
        <v>156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Adaptace čerpací stanice na opravárenskou dílnu zemědělských strojů - etapa 1 - přístavba haly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704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18. 9. 2025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ROUND((SUM(BE122:BE183)),  2)</f>
        <v>0</v>
      </c>
      <c r="G33" s="38"/>
      <c r="H33" s="38"/>
      <c r="I33" s="155">
        <v>0.20999999999999999</v>
      </c>
      <c r="J33" s="154">
        <f>ROUND(((SUM(BE122:BE183))*I33),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ROUND((SUM(BF122:BF183)),  2)</f>
        <v>0</v>
      </c>
      <c r="G34" s="38"/>
      <c r="H34" s="38"/>
      <c r="I34" s="155">
        <v>0.14999999999999999</v>
      </c>
      <c r="J34" s="154">
        <f>ROUND(((SUM(BF122:BF183))*I34),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ROUND((SUM(BG122:BG183)),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ROUND((SUM(BH122:BH183)),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ROUND((SUM(BI122:BI183)),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Adaptace čerpací stanice na opravárenskou dílnu zemědělských strojů - etapa 1 - přístavba haly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03 - Zpevněné plochy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Vratěnín</v>
      </c>
      <c r="G89" s="40"/>
      <c r="H89" s="40"/>
      <c r="I89" s="32" t="s">
        <v>22</v>
      </c>
      <c r="J89" s="79" t="str">
        <f>IF(J12="","",J12)</f>
        <v>18. 9. 2025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Petr Karásek</v>
      </c>
      <c r="G91" s="40"/>
      <c r="H91" s="40"/>
      <c r="I91" s="32" t="s">
        <v>30</v>
      </c>
      <c r="J91" s="36" t="str">
        <f>E21</f>
        <v>f-plan spol. s r.o., Ing.Jiří Kopr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Martin Lang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111</v>
      </c>
      <c r="E98" s="188"/>
      <c r="F98" s="188"/>
      <c r="G98" s="188"/>
      <c r="H98" s="188"/>
      <c r="I98" s="188"/>
      <c r="J98" s="189">
        <f>J124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705</v>
      </c>
      <c r="E99" s="188"/>
      <c r="F99" s="188"/>
      <c r="G99" s="188"/>
      <c r="H99" s="188"/>
      <c r="I99" s="188"/>
      <c r="J99" s="189">
        <f>J150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116</v>
      </c>
      <c r="E100" s="188"/>
      <c r="F100" s="188"/>
      <c r="G100" s="188"/>
      <c r="H100" s="188"/>
      <c r="I100" s="188"/>
      <c r="J100" s="189">
        <f>J167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117</v>
      </c>
      <c r="E101" s="188"/>
      <c r="F101" s="188"/>
      <c r="G101" s="188"/>
      <c r="H101" s="188"/>
      <c r="I101" s="188"/>
      <c r="J101" s="189">
        <f>J174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118</v>
      </c>
      <c r="E102" s="188"/>
      <c r="F102" s="188"/>
      <c r="G102" s="188"/>
      <c r="H102" s="188"/>
      <c r="I102" s="188"/>
      <c r="J102" s="189">
        <f>J182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125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6.25" customHeight="1">
      <c r="A112" s="38"/>
      <c r="B112" s="39"/>
      <c r="C112" s="40"/>
      <c r="D112" s="40"/>
      <c r="E112" s="174" t="str">
        <f>E7</f>
        <v>Adaptace čerpací stanice na opravárenskou dílnu zemědělských strojů - etapa 1 - přístavba haly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103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03 - Zpevněné plochy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>Vratěnín</v>
      </c>
      <c r="G116" s="40"/>
      <c r="H116" s="40"/>
      <c r="I116" s="32" t="s">
        <v>22</v>
      </c>
      <c r="J116" s="79" t="str">
        <f>IF(J12="","",J12)</f>
        <v>18. 9. 2025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24</v>
      </c>
      <c r="D118" s="40"/>
      <c r="E118" s="40"/>
      <c r="F118" s="27" t="str">
        <f>E15</f>
        <v>Petr Karásek</v>
      </c>
      <c r="G118" s="40"/>
      <c r="H118" s="40"/>
      <c r="I118" s="32" t="s">
        <v>30</v>
      </c>
      <c r="J118" s="36" t="str">
        <f>E21</f>
        <v>f-plan spol. s r.o., Ing.Jiří Kopr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>Martin Lang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1"/>
      <c r="B121" s="192"/>
      <c r="C121" s="193" t="s">
        <v>126</v>
      </c>
      <c r="D121" s="194" t="s">
        <v>61</v>
      </c>
      <c r="E121" s="194" t="s">
        <v>57</v>
      </c>
      <c r="F121" s="194" t="s">
        <v>58</v>
      </c>
      <c r="G121" s="194" t="s">
        <v>127</v>
      </c>
      <c r="H121" s="194" t="s">
        <v>128</v>
      </c>
      <c r="I121" s="194" t="s">
        <v>129</v>
      </c>
      <c r="J121" s="194" t="s">
        <v>107</v>
      </c>
      <c r="K121" s="195" t="s">
        <v>130</v>
      </c>
      <c r="L121" s="196"/>
      <c r="M121" s="100" t="s">
        <v>1</v>
      </c>
      <c r="N121" s="101" t="s">
        <v>40</v>
      </c>
      <c r="O121" s="101" t="s">
        <v>131</v>
      </c>
      <c r="P121" s="101" t="s">
        <v>132</v>
      </c>
      <c r="Q121" s="101" t="s">
        <v>133</v>
      </c>
      <c r="R121" s="101" t="s">
        <v>134</v>
      </c>
      <c r="S121" s="101" t="s">
        <v>135</v>
      </c>
      <c r="T121" s="102" t="s">
        <v>136</v>
      </c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</row>
    <row r="122" s="2" customFormat="1" ht="22.8" customHeight="1">
      <c r="A122" s="38"/>
      <c r="B122" s="39"/>
      <c r="C122" s="107" t="s">
        <v>137</v>
      </c>
      <c r="D122" s="40"/>
      <c r="E122" s="40"/>
      <c r="F122" s="40"/>
      <c r="G122" s="40"/>
      <c r="H122" s="40"/>
      <c r="I122" s="40"/>
      <c r="J122" s="197">
        <f>BK122</f>
        <v>0</v>
      </c>
      <c r="K122" s="40"/>
      <c r="L122" s="44"/>
      <c r="M122" s="103"/>
      <c r="N122" s="198"/>
      <c r="O122" s="104"/>
      <c r="P122" s="199">
        <f>P123</f>
        <v>0</v>
      </c>
      <c r="Q122" s="104"/>
      <c r="R122" s="199">
        <f>R123</f>
        <v>43.542057400000004</v>
      </c>
      <c r="S122" s="104"/>
      <c r="T122" s="200">
        <f>T123</f>
        <v>39.564999999999998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109</v>
      </c>
      <c r="BK122" s="201">
        <f>BK123</f>
        <v>0</v>
      </c>
    </row>
    <row r="123" s="12" customFormat="1" ht="25.92" customHeight="1">
      <c r="A123" s="12"/>
      <c r="B123" s="202"/>
      <c r="C123" s="203"/>
      <c r="D123" s="204" t="s">
        <v>75</v>
      </c>
      <c r="E123" s="205" t="s">
        <v>138</v>
      </c>
      <c r="F123" s="205" t="s">
        <v>139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P124+P150+P167+P174+P182</f>
        <v>0</v>
      </c>
      <c r="Q123" s="210"/>
      <c r="R123" s="211">
        <f>R124+R150+R167+R174+R182</f>
        <v>43.542057400000004</v>
      </c>
      <c r="S123" s="210"/>
      <c r="T123" s="212">
        <f>T124+T150+T167+T174+T182</f>
        <v>39.564999999999998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84</v>
      </c>
      <c r="AT123" s="214" t="s">
        <v>75</v>
      </c>
      <c r="AU123" s="214" t="s">
        <v>76</v>
      </c>
      <c r="AY123" s="213" t="s">
        <v>140</v>
      </c>
      <c r="BK123" s="215">
        <f>BK124+BK150+BK167+BK174+BK182</f>
        <v>0</v>
      </c>
    </row>
    <row r="124" s="12" customFormat="1" ht="22.8" customHeight="1">
      <c r="A124" s="12"/>
      <c r="B124" s="202"/>
      <c r="C124" s="203"/>
      <c r="D124" s="204" t="s">
        <v>75</v>
      </c>
      <c r="E124" s="216" t="s">
        <v>84</v>
      </c>
      <c r="F124" s="216" t="s">
        <v>141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SUM(P125:P149)</f>
        <v>0</v>
      </c>
      <c r="Q124" s="210"/>
      <c r="R124" s="211">
        <f>SUM(R125:R149)</f>
        <v>0.0047999999999999996</v>
      </c>
      <c r="S124" s="210"/>
      <c r="T124" s="212">
        <f>SUM(T125:T149)</f>
        <v>39.564999999999998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84</v>
      </c>
      <c r="AT124" s="214" t="s">
        <v>75</v>
      </c>
      <c r="AU124" s="214" t="s">
        <v>84</v>
      </c>
      <c r="AY124" s="213" t="s">
        <v>140</v>
      </c>
      <c r="BK124" s="215">
        <f>SUM(BK125:BK149)</f>
        <v>0</v>
      </c>
    </row>
    <row r="125" s="2" customFormat="1" ht="49.05" customHeight="1">
      <c r="A125" s="38"/>
      <c r="B125" s="39"/>
      <c r="C125" s="218" t="s">
        <v>84</v>
      </c>
      <c r="D125" s="218" t="s">
        <v>142</v>
      </c>
      <c r="E125" s="219" t="s">
        <v>157</v>
      </c>
      <c r="F125" s="220" t="s">
        <v>706</v>
      </c>
      <c r="G125" s="221" t="s">
        <v>159</v>
      </c>
      <c r="H125" s="222">
        <v>193</v>
      </c>
      <c r="I125" s="223"/>
      <c r="J125" s="224">
        <f>ROUND(I125*H125,2)</f>
        <v>0</v>
      </c>
      <c r="K125" s="220" t="s">
        <v>245</v>
      </c>
      <c r="L125" s="44"/>
      <c r="M125" s="225" t="s">
        <v>1</v>
      </c>
      <c r="N125" s="226" t="s">
        <v>41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0.20499999999999999</v>
      </c>
      <c r="T125" s="228">
        <f>S125*H125</f>
        <v>39.564999999999998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147</v>
      </c>
      <c r="AT125" s="229" t="s">
        <v>142</v>
      </c>
      <c r="AU125" s="229" t="s">
        <v>86</v>
      </c>
      <c r="AY125" s="17" t="s">
        <v>140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84</v>
      </c>
      <c r="BK125" s="230">
        <f>ROUND(I125*H125,2)</f>
        <v>0</v>
      </c>
      <c r="BL125" s="17" t="s">
        <v>147</v>
      </c>
      <c r="BM125" s="229" t="s">
        <v>707</v>
      </c>
    </row>
    <row r="126" s="2" customFormat="1" ht="33" customHeight="1">
      <c r="A126" s="38"/>
      <c r="B126" s="39"/>
      <c r="C126" s="218" t="s">
        <v>86</v>
      </c>
      <c r="D126" s="218" t="s">
        <v>142</v>
      </c>
      <c r="E126" s="219" t="s">
        <v>708</v>
      </c>
      <c r="F126" s="220" t="s">
        <v>709</v>
      </c>
      <c r="G126" s="221" t="s">
        <v>169</v>
      </c>
      <c r="H126" s="222">
        <v>567.19000000000005</v>
      </c>
      <c r="I126" s="223"/>
      <c r="J126" s="224">
        <f>ROUND(I126*H126,2)</f>
        <v>0</v>
      </c>
      <c r="K126" s="220" t="s">
        <v>245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147</v>
      </c>
      <c r="AT126" s="229" t="s">
        <v>142</v>
      </c>
      <c r="AU126" s="229" t="s">
        <v>86</v>
      </c>
      <c r="AY126" s="17" t="s">
        <v>140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147</v>
      </c>
      <c r="BM126" s="229" t="s">
        <v>710</v>
      </c>
    </row>
    <row r="127" s="13" customFormat="1">
      <c r="A127" s="13"/>
      <c r="B127" s="231"/>
      <c r="C127" s="232"/>
      <c r="D127" s="233" t="s">
        <v>149</v>
      </c>
      <c r="E127" s="234" t="s">
        <v>1</v>
      </c>
      <c r="F127" s="235" t="s">
        <v>711</v>
      </c>
      <c r="G127" s="232"/>
      <c r="H127" s="236">
        <v>567.19000000000005</v>
      </c>
      <c r="I127" s="237"/>
      <c r="J127" s="232"/>
      <c r="K127" s="232"/>
      <c r="L127" s="238"/>
      <c r="M127" s="239"/>
      <c r="N127" s="240"/>
      <c r="O127" s="240"/>
      <c r="P127" s="240"/>
      <c r="Q127" s="240"/>
      <c r="R127" s="240"/>
      <c r="S127" s="240"/>
      <c r="T127" s="24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2" t="s">
        <v>149</v>
      </c>
      <c r="AU127" s="242" t="s">
        <v>86</v>
      </c>
      <c r="AV127" s="13" t="s">
        <v>86</v>
      </c>
      <c r="AW127" s="13" t="s">
        <v>32</v>
      </c>
      <c r="AX127" s="13" t="s">
        <v>76</v>
      </c>
      <c r="AY127" s="242" t="s">
        <v>140</v>
      </c>
    </row>
    <row r="128" s="14" customFormat="1">
      <c r="A128" s="14"/>
      <c r="B128" s="243"/>
      <c r="C128" s="244"/>
      <c r="D128" s="233" t="s">
        <v>149</v>
      </c>
      <c r="E128" s="245" t="s">
        <v>1</v>
      </c>
      <c r="F128" s="246" t="s">
        <v>151</v>
      </c>
      <c r="G128" s="244"/>
      <c r="H128" s="247">
        <v>567.19000000000005</v>
      </c>
      <c r="I128" s="248"/>
      <c r="J128" s="244"/>
      <c r="K128" s="244"/>
      <c r="L128" s="249"/>
      <c r="M128" s="250"/>
      <c r="N128" s="251"/>
      <c r="O128" s="251"/>
      <c r="P128" s="251"/>
      <c r="Q128" s="251"/>
      <c r="R128" s="251"/>
      <c r="S128" s="251"/>
      <c r="T128" s="252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3" t="s">
        <v>149</v>
      </c>
      <c r="AU128" s="253" t="s">
        <v>86</v>
      </c>
      <c r="AV128" s="14" t="s">
        <v>147</v>
      </c>
      <c r="AW128" s="14" t="s">
        <v>32</v>
      </c>
      <c r="AX128" s="14" t="s">
        <v>84</v>
      </c>
      <c r="AY128" s="253" t="s">
        <v>140</v>
      </c>
    </row>
    <row r="129" s="2" customFormat="1" ht="62.7" customHeight="1">
      <c r="A129" s="38"/>
      <c r="B129" s="39"/>
      <c r="C129" s="218" t="s">
        <v>156</v>
      </c>
      <c r="D129" s="218" t="s">
        <v>142</v>
      </c>
      <c r="E129" s="219" t="s">
        <v>181</v>
      </c>
      <c r="F129" s="220" t="s">
        <v>182</v>
      </c>
      <c r="G129" s="221" t="s">
        <v>169</v>
      </c>
      <c r="H129" s="222">
        <v>567.19000000000005</v>
      </c>
      <c r="I129" s="223"/>
      <c r="J129" s="224">
        <f>ROUND(I129*H129,2)</f>
        <v>0</v>
      </c>
      <c r="K129" s="220" t="s">
        <v>245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147</v>
      </c>
      <c r="AT129" s="229" t="s">
        <v>142</v>
      </c>
      <c r="AU129" s="229" t="s">
        <v>86</v>
      </c>
      <c r="AY129" s="17" t="s">
        <v>140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147</v>
      </c>
      <c r="BM129" s="229" t="s">
        <v>712</v>
      </c>
    </row>
    <row r="130" s="15" customFormat="1">
      <c r="A130" s="15"/>
      <c r="B130" s="254"/>
      <c r="C130" s="255"/>
      <c r="D130" s="233" t="s">
        <v>149</v>
      </c>
      <c r="E130" s="256" t="s">
        <v>1</v>
      </c>
      <c r="F130" s="257" t="s">
        <v>184</v>
      </c>
      <c r="G130" s="255"/>
      <c r="H130" s="256" t="s">
        <v>1</v>
      </c>
      <c r="I130" s="258"/>
      <c r="J130" s="255"/>
      <c r="K130" s="255"/>
      <c r="L130" s="259"/>
      <c r="M130" s="260"/>
      <c r="N130" s="261"/>
      <c r="O130" s="261"/>
      <c r="P130" s="261"/>
      <c r="Q130" s="261"/>
      <c r="R130" s="261"/>
      <c r="S130" s="261"/>
      <c r="T130" s="262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3" t="s">
        <v>149</v>
      </c>
      <c r="AU130" s="263" t="s">
        <v>86</v>
      </c>
      <c r="AV130" s="15" t="s">
        <v>84</v>
      </c>
      <c r="AW130" s="15" t="s">
        <v>32</v>
      </c>
      <c r="AX130" s="15" t="s">
        <v>76</v>
      </c>
      <c r="AY130" s="263" t="s">
        <v>140</v>
      </c>
    </row>
    <row r="131" s="13" customFormat="1">
      <c r="A131" s="13"/>
      <c r="B131" s="231"/>
      <c r="C131" s="232"/>
      <c r="D131" s="233" t="s">
        <v>149</v>
      </c>
      <c r="E131" s="234" t="s">
        <v>1</v>
      </c>
      <c r="F131" s="235" t="s">
        <v>713</v>
      </c>
      <c r="G131" s="232"/>
      <c r="H131" s="236">
        <v>567.19000000000005</v>
      </c>
      <c r="I131" s="237"/>
      <c r="J131" s="232"/>
      <c r="K131" s="232"/>
      <c r="L131" s="238"/>
      <c r="M131" s="239"/>
      <c r="N131" s="240"/>
      <c r="O131" s="240"/>
      <c r="P131" s="240"/>
      <c r="Q131" s="240"/>
      <c r="R131" s="240"/>
      <c r="S131" s="240"/>
      <c r="T131" s="241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2" t="s">
        <v>149</v>
      </c>
      <c r="AU131" s="242" t="s">
        <v>86</v>
      </c>
      <c r="AV131" s="13" t="s">
        <v>86</v>
      </c>
      <c r="AW131" s="13" t="s">
        <v>32</v>
      </c>
      <c r="AX131" s="13" t="s">
        <v>76</v>
      </c>
      <c r="AY131" s="242" t="s">
        <v>140</v>
      </c>
    </row>
    <row r="132" s="14" customFormat="1">
      <c r="A132" s="14"/>
      <c r="B132" s="243"/>
      <c r="C132" s="244"/>
      <c r="D132" s="233" t="s">
        <v>149</v>
      </c>
      <c r="E132" s="245" t="s">
        <v>1</v>
      </c>
      <c r="F132" s="246" t="s">
        <v>151</v>
      </c>
      <c r="G132" s="244"/>
      <c r="H132" s="247">
        <v>567.19000000000005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3" t="s">
        <v>149</v>
      </c>
      <c r="AU132" s="253" t="s">
        <v>86</v>
      </c>
      <c r="AV132" s="14" t="s">
        <v>147</v>
      </c>
      <c r="AW132" s="14" t="s">
        <v>32</v>
      </c>
      <c r="AX132" s="14" t="s">
        <v>84</v>
      </c>
      <c r="AY132" s="253" t="s">
        <v>140</v>
      </c>
    </row>
    <row r="133" s="2" customFormat="1" ht="66.75" customHeight="1">
      <c r="A133" s="38"/>
      <c r="B133" s="39"/>
      <c r="C133" s="218" t="s">
        <v>147</v>
      </c>
      <c r="D133" s="218" t="s">
        <v>142</v>
      </c>
      <c r="E133" s="219" t="s">
        <v>189</v>
      </c>
      <c r="F133" s="220" t="s">
        <v>190</v>
      </c>
      <c r="G133" s="221" t="s">
        <v>169</v>
      </c>
      <c r="H133" s="222">
        <v>2835.9499999999998</v>
      </c>
      <c r="I133" s="223"/>
      <c r="J133" s="224">
        <f>ROUND(I133*H133,2)</f>
        <v>0</v>
      </c>
      <c r="K133" s="220" t="s">
        <v>245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147</v>
      </c>
      <c r="AT133" s="229" t="s">
        <v>142</v>
      </c>
      <c r="AU133" s="229" t="s">
        <v>86</v>
      </c>
      <c r="AY133" s="17" t="s">
        <v>140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147</v>
      </c>
      <c r="BM133" s="229" t="s">
        <v>714</v>
      </c>
    </row>
    <row r="134" s="13" customFormat="1">
      <c r="A134" s="13"/>
      <c r="B134" s="231"/>
      <c r="C134" s="232"/>
      <c r="D134" s="233" t="s">
        <v>149</v>
      </c>
      <c r="E134" s="232"/>
      <c r="F134" s="235" t="s">
        <v>715</v>
      </c>
      <c r="G134" s="232"/>
      <c r="H134" s="236">
        <v>2835.9499999999998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149</v>
      </c>
      <c r="AU134" s="242" t="s">
        <v>86</v>
      </c>
      <c r="AV134" s="13" t="s">
        <v>86</v>
      </c>
      <c r="AW134" s="13" t="s">
        <v>4</v>
      </c>
      <c r="AX134" s="13" t="s">
        <v>84</v>
      </c>
      <c r="AY134" s="242" t="s">
        <v>140</v>
      </c>
    </row>
    <row r="135" s="2" customFormat="1" ht="44.25" customHeight="1">
      <c r="A135" s="38"/>
      <c r="B135" s="39"/>
      <c r="C135" s="218" t="s">
        <v>166</v>
      </c>
      <c r="D135" s="218" t="s">
        <v>142</v>
      </c>
      <c r="E135" s="219" t="s">
        <v>194</v>
      </c>
      <c r="F135" s="220" t="s">
        <v>195</v>
      </c>
      <c r="G135" s="221" t="s">
        <v>196</v>
      </c>
      <c r="H135" s="222">
        <v>1020.942</v>
      </c>
      <c r="I135" s="223"/>
      <c r="J135" s="224">
        <f>ROUND(I135*H135,2)</f>
        <v>0</v>
      </c>
      <c r="K135" s="220" t="s">
        <v>245</v>
      </c>
      <c r="L135" s="44"/>
      <c r="M135" s="225" t="s">
        <v>1</v>
      </c>
      <c r="N135" s="226" t="s">
        <v>41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147</v>
      </c>
      <c r="AT135" s="229" t="s">
        <v>142</v>
      </c>
      <c r="AU135" s="229" t="s">
        <v>86</v>
      </c>
      <c r="AY135" s="17" t="s">
        <v>140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84</v>
      </c>
      <c r="BK135" s="230">
        <f>ROUND(I135*H135,2)</f>
        <v>0</v>
      </c>
      <c r="BL135" s="17" t="s">
        <v>147</v>
      </c>
      <c r="BM135" s="229" t="s">
        <v>716</v>
      </c>
    </row>
    <row r="136" s="13" customFormat="1">
      <c r="A136" s="13"/>
      <c r="B136" s="231"/>
      <c r="C136" s="232"/>
      <c r="D136" s="233" t="s">
        <v>149</v>
      </c>
      <c r="E136" s="232"/>
      <c r="F136" s="235" t="s">
        <v>717</v>
      </c>
      <c r="G136" s="232"/>
      <c r="H136" s="236">
        <v>1020.942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149</v>
      </c>
      <c r="AU136" s="242" t="s">
        <v>86</v>
      </c>
      <c r="AV136" s="13" t="s">
        <v>86</v>
      </c>
      <c r="AW136" s="13" t="s">
        <v>4</v>
      </c>
      <c r="AX136" s="13" t="s">
        <v>84</v>
      </c>
      <c r="AY136" s="242" t="s">
        <v>140</v>
      </c>
    </row>
    <row r="137" s="2" customFormat="1" ht="37.8" customHeight="1">
      <c r="A137" s="38"/>
      <c r="B137" s="39"/>
      <c r="C137" s="218" t="s">
        <v>175</v>
      </c>
      <c r="D137" s="218" t="s">
        <v>142</v>
      </c>
      <c r="E137" s="219" t="s">
        <v>200</v>
      </c>
      <c r="F137" s="220" t="s">
        <v>201</v>
      </c>
      <c r="G137" s="221" t="s">
        <v>169</v>
      </c>
      <c r="H137" s="222">
        <v>567.19000000000005</v>
      </c>
      <c r="I137" s="223"/>
      <c r="J137" s="224">
        <f>ROUND(I137*H137,2)</f>
        <v>0</v>
      </c>
      <c r="K137" s="220" t="s">
        <v>245</v>
      </c>
      <c r="L137" s="44"/>
      <c r="M137" s="225" t="s">
        <v>1</v>
      </c>
      <c r="N137" s="226" t="s">
        <v>41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147</v>
      </c>
      <c r="AT137" s="229" t="s">
        <v>142</v>
      </c>
      <c r="AU137" s="229" t="s">
        <v>86</v>
      </c>
      <c r="AY137" s="17" t="s">
        <v>140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84</v>
      </c>
      <c r="BK137" s="230">
        <f>ROUND(I137*H137,2)</f>
        <v>0</v>
      </c>
      <c r="BL137" s="17" t="s">
        <v>147</v>
      </c>
      <c r="BM137" s="229" t="s">
        <v>718</v>
      </c>
    </row>
    <row r="138" s="2" customFormat="1" ht="55.5" customHeight="1">
      <c r="A138" s="38"/>
      <c r="B138" s="39"/>
      <c r="C138" s="218" t="s">
        <v>180</v>
      </c>
      <c r="D138" s="218" t="s">
        <v>142</v>
      </c>
      <c r="E138" s="219" t="s">
        <v>719</v>
      </c>
      <c r="F138" s="220" t="s">
        <v>720</v>
      </c>
      <c r="G138" s="221" t="s">
        <v>145</v>
      </c>
      <c r="H138" s="222">
        <v>240</v>
      </c>
      <c r="I138" s="223"/>
      <c r="J138" s="224">
        <f>ROUND(I138*H138,2)</f>
        <v>0</v>
      </c>
      <c r="K138" s="220" t="s">
        <v>245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147</v>
      </c>
      <c r="AT138" s="229" t="s">
        <v>142</v>
      </c>
      <c r="AU138" s="229" t="s">
        <v>86</v>
      </c>
      <c r="AY138" s="17" t="s">
        <v>140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147</v>
      </c>
      <c r="BM138" s="229" t="s">
        <v>721</v>
      </c>
    </row>
    <row r="139" s="13" customFormat="1">
      <c r="A139" s="13"/>
      <c r="B139" s="231"/>
      <c r="C139" s="232"/>
      <c r="D139" s="233" t="s">
        <v>149</v>
      </c>
      <c r="E139" s="234" t="s">
        <v>1</v>
      </c>
      <c r="F139" s="235" t="s">
        <v>701</v>
      </c>
      <c r="G139" s="232"/>
      <c r="H139" s="236">
        <v>240</v>
      </c>
      <c r="I139" s="237"/>
      <c r="J139" s="232"/>
      <c r="K139" s="232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149</v>
      </c>
      <c r="AU139" s="242" t="s">
        <v>86</v>
      </c>
      <c r="AV139" s="13" t="s">
        <v>86</v>
      </c>
      <c r="AW139" s="13" t="s">
        <v>32</v>
      </c>
      <c r="AX139" s="13" t="s">
        <v>84</v>
      </c>
      <c r="AY139" s="242" t="s">
        <v>140</v>
      </c>
    </row>
    <row r="140" s="2" customFormat="1" ht="44.25" customHeight="1">
      <c r="A140" s="38"/>
      <c r="B140" s="39"/>
      <c r="C140" s="218" t="s">
        <v>188</v>
      </c>
      <c r="D140" s="218" t="s">
        <v>142</v>
      </c>
      <c r="E140" s="219" t="s">
        <v>722</v>
      </c>
      <c r="F140" s="220" t="s">
        <v>723</v>
      </c>
      <c r="G140" s="221" t="s">
        <v>145</v>
      </c>
      <c r="H140" s="222">
        <v>240</v>
      </c>
      <c r="I140" s="223"/>
      <c r="J140" s="224">
        <f>ROUND(I140*H140,2)</f>
        <v>0</v>
      </c>
      <c r="K140" s="220" t="s">
        <v>245</v>
      </c>
      <c r="L140" s="44"/>
      <c r="M140" s="225" t="s">
        <v>1</v>
      </c>
      <c r="N140" s="226" t="s">
        <v>41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147</v>
      </c>
      <c r="AT140" s="229" t="s">
        <v>142</v>
      </c>
      <c r="AU140" s="229" t="s">
        <v>86</v>
      </c>
      <c r="AY140" s="17" t="s">
        <v>140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147</v>
      </c>
      <c r="BM140" s="229" t="s">
        <v>724</v>
      </c>
    </row>
    <row r="141" s="13" customFormat="1">
      <c r="A141" s="13"/>
      <c r="B141" s="231"/>
      <c r="C141" s="232"/>
      <c r="D141" s="233" t="s">
        <v>149</v>
      </c>
      <c r="E141" s="234" t="s">
        <v>1</v>
      </c>
      <c r="F141" s="235" t="s">
        <v>701</v>
      </c>
      <c r="G141" s="232"/>
      <c r="H141" s="236">
        <v>240</v>
      </c>
      <c r="I141" s="237"/>
      <c r="J141" s="232"/>
      <c r="K141" s="232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149</v>
      </c>
      <c r="AU141" s="242" t="s">
        <v>86</v>
      </c>
      <c r="AV141" s="13" t="s">
        <v>86</v>
      </c>
      <c r="AW141" s="13" t="s">
        <v>32</v>
      </c>
      <c r="AX141" s="13" t="s">
        <v>84</v>
      </c>
      <c r="AY141" s="242" t="s">
        <v>140</v>
      </c>
    </row>
    <row r="142" s="2" customFormat="1" ht="37.8" customHeight="1">
      <c r="A142" s="38"/>
      <c r="B142" s="39"/>
      <c r="C142" s="218" t="s">
        <v>193</v>
      </c>
      <c r="D142" s="218" t="s">
        <v>142</v>
      </c>
      <c r="E142" s="219" t="s">
        <v>725</v>
      </c>
      <c r="F142" s="220" t="s">
        <v>726</v>
      </c>
      <c r="G142" s="221" t="s">
        <v>145</v>
      </c>
      <c r="H142" s="222">
        <v>240</v>
      </c>
      <c r="I142" s="223"/>
      <c r="J142" s="224">
        <f>ROUND(I142*H142,2)</f>
        <v>0</v>
      </c>
      <c r="K142" s="220" t="s">
        <v>245</v>
      </c>
      <c r="L142" s="44"/>
      <c r="M142" s="225" t="s">
        <v>1</v>
      </c>
      <c r="N142" s="226" t="s">
        <v>41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147</v>
      </c>
      <c r="AT142" s="229" t="s">
        <v>142</v>
      </c>
      <c r="AU142" s="229" t="s">
        <v>86</v>
      </c>
      <c r="AY142" s="17" t="s">
        <v>140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84</v>
      </c>
      <c r="BK142" s="230">
        <f>ROUND(I142*H142,2)</f>
        <v>0</v>
      </c>
      <c r="BL142" s="17" t="s">
        <v>147</v>
      </c>
      <c r="BM142" s="229" t="s">
        <v>727</v>
      </c>
    </row>
    <row r="143" s="13" customFormat="1">
      <c r="A143" s="13"/>
      <c r="B143" s="231"/>
      <c r="C143" s="232"/>
      <c r="D143" s="233" t="s">
        <v>149</v>
      </c>
      <c r="E143" s="234" t="s">
        <v>1</v>
      </c>
      <c r="F143" s="235" t="s">
        <v>701</v>
      </c>
      <c r="G143" s="232"/>
      <c r="H143" s="236">
        <v>240</v>
      </c>
      <c r="I143" s="237"/>
      <c r="J143" s="232"/>
      <c r="K143" s="232"/>
      <c r="L143" s="238"/>
      <c r="M143" s="239"/>
      <c r="N143" s="240"/>
      <c r="O143" s="240"/>
      <c r="P143" s="240"/>
      <c r="Q143" s="240"/>
      <c r="R143" s="240"/>
      <c r="S143" s="240"/>
      <c r="T143" s="241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2" t="s">
        <v>149</v>
      </c>
      <c r="AU143" s="242" t="s">
        <v>86</v>
      </c>
      <c r="AV143" s="13" t="s">
        <v>86</v>
      </c>
      <c r="AW143" s="13" t="s">
        <v>32</v>
      </c>
      <c r="AX143" s="13" t="s">
        <v>84</v>
      </c>
      <c r="AY143" s="242" t="s">
        <v>140</v>
      </c>
    </row>
    <row r="144" s="2" customFormat="1" ht="16.5" customHeight="1">
      <c r="A144" s="38"/>
      <c r="B144" s="39"/>
      <c r="C144" s="264" t="s">
        <v>199</v>
      </c>
      <c r="D144" s="264" t="s">
        <v>290</v>
      </c>
      <c r="E144" s="265" t="s">
        <v>728</v>
      </c>
      <c r="F144" s="266" t="s">
        <v>729</v>
      </c>
      <c r="G144" s="267" t="s">
        <v>730</v>
      </c>
      <c r="H144" s="268">
        <v>4.7999999999999998</v>
      </c>
      <c r="I144" s="269"/>
      <c r="J144" s="270">
        <f>ROUND(I144*H144,2)</f>
        <v>0</v>
      </c>
      <c r="K144" s="266" t="s">
        <v>245</v>
      </c>
      <c r="L144" s="271"/>
      <c r="M144" s="272" t="s">
        <v>1</v>
      </c>
      <c r="N144" s="273" t="s">
        <v>41</v>
      </c>
      <c r="O144" s="91"/>
      <c r="P144" s="227">
        <f>O144*H144</f>
        <v>0</v>
      </c>
      <c r="Q144" s="227">
        <v>0.001</v>
      </c>
      <c r="R144" s="227">
        <f>Q144*H144</f>
        <v>0.0047999999999999996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188</v>
      </c>
      <c r="AT144" s="229" t="s">
        <v>290</v>
      </c>
      <c r="AU144" s="229" t="s">
        <v>86</v>
      </c>
      <c r="AY144" s="17" t="s">
        <v>140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84</v>
      </c>
      <c r="BK144" s="230">
        <f>ROUND(I144*H144,2)</f>
        <v>0</v>
      </c>
      <c r="BL144" s="17" t="s">
        <v>147</v>
      </c>
      <c r="BM144" s="229" t="s">
        <v>731</v>
      </c>
    </row>
    <row r="145" s="13" customFormat="1">
      <c r="A145" s="13"/>
      <c r="B145" s="231"/>
      <c r="C145" s="232"/>
      <c r="D145" s="233" t="s">
        <v>149</v>
      </c>
      <c r="E145" s="232"/>
      <c r="F145" s="235" t="s">
        <v>732</v>
      </c>
      <c r="G145" s="232"/>
      <c r="H145" s="236">
        <v>4.7999999999999998</v>
      </c>
      <c r="I145" s="237"/>
      <c r="J145" s="232"/>
      <c r="K145" s="232"/>
      <c r="L145" s="238"/>
      <c r="M145" s="239"/>
      <c r="N145" s="240"/>
      <c r="O145" s="240"/>
      <c r="P145" s="240"/>
      <c r="Q145" s="240"/>
      <c r="R145" s="240"/>
      <c r="S145" s="240"/>
      <c r="T145" s="24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2" t="s">
        <v>149</v>
      </c>
      <c r="AU145" s="242" t="s">
        <v>86</v>
      </c>
      <c r="AV145" s="13" t="s">
        <v>86</v>
      </c>
      <c r="AW145" s="13" t="s">
        <v>4</v>
      </c>
      <c r="AX145" s="13" t="s">
        <v>84</v>
      </c>
      <c r="AY145" s="242" t="s">
        <v>140</v>
      </c>
    </row>
    <row r="146" s="2" customFormat="1" ht="44.25" customHeight="1">
      <c r="A146" s="38"/>
      <c r="B146" s="39"/>
      <c r="C146" s="218" t="s">
        <v>203</v>
      </c>
      <c r="D146" s="218" t="s">
        <v>142</v>
      </c>
      <c r="E146" s="219" t="s">
        <v>733</v>
      </c>
      <c r="F146" s="220" t="s">
        <v>734</v>
      </c>
      <c r="G146" s="221" t="s">
        <v>145</v>
      </c>
      <c r="H146" s="222">
        <v>240</v>
      </c>
      <c r="I146" s="223"/>
      <c r="J146" s="224">
        <f>ROUND(I146*H146,2)</f>
        <v>0</v>
      </c>
      <c r="K146" s="220" t="s">
        <v>245</v>
      </c>
      <c r="L146" s="44"/>
      <c r="M146" s="225" t="s">
        <v>1</v>
      </c>
      <c r="N146" s="226" t="s">
        <v>41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147</v>
      </c>
      <c r="AT146" s="229" t="s">
        <v>142</v>
      </c>
      <c r="AU146" s="229" t="s">
        <v>86</v>
      </c>
      <c r="AY146" s="17" t="s">
        <v>140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84</v>
      </c>
      <c r="BK146" s="230">
        <f>ROUND(I146*H146,2)</f>
        <v>0</v>
      </c>
      <c r="BL146" s="17" t="s">
        <v>147</v>
      </c>
      <c r="BM146" s="229" t="s">
        <v>735</v>
      </c>
    </row>
    <row r="147" s="13" customFormat="1">
      <c r="A147" s="13"/>
      <c r="B147" s="231"/>
      <c r="C147" s="232"/>
      <c r="D147" s="233" t="s">
        <v>149</v>
      </c>
      <c r="E147" s="234" t="s">
        <v>1</v>
      </c>
      <c r="F147" s="235" t="s">
        <v>701</v>
      </c>
      <c r="G147" s="232"/>
      <c r="H147" s="236">
        <v>240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149</v>
      </c>
      <c r="AU147" s="242" t="s">
        <v>86</v>
      </c>
      <c r="AV147" s="13" t="s">
        <v>86</v>
      </c>
      <c r="AW147" s="13" t="s">
        <v>32</v>
      </c>
      <c r="AX147" s="13" t="s">
        <v>84</v>
      </c>
      <c r="AY147" s="242" t="s">
        <v>140</v>
      </c>
    </row>
    <row r="148" s="2" customFormat="1" ht="21.75" customHeight="1">
      <c r="A148" s="38"/>
      <c r="B148" s="39"/>
      <c r="C148" s="218" t="s">
        <v>213</v>
      </c>
      <c r="D148" s="218" t="s">
        <v>142</v>
      </c>
      <c r="E148" s="219" t="s">
        <v>736</v>
      </c>
      <c r="F148" s="220" t="s">
        <v>737</v>
      </c>
      <c r="G148" s="221" t="s">
        <v>145</v>
      </c>
      <c r="H148" s="222">
        <v>240</v>
      </c>
      <c r="I148" s="223"/>
      <c r="J148" s="224">
        <f>ROUND(I148*H148,2)</f>
        <v>0</v>
      </c>
      <c r="K148" s="220" t="s">
        <v>245</v>
      </c>
      <c r="L148" s="44"/>
      <c r="M148" s="225" t="s">
        <v>1</v>
      </c>
      <c r="N148" s="226" t="s">
        <v>41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147</v>
      </c>
      <c r="AT148" s="229" t="s">
        <v>142</v>
      </c>
      <c r="AU148" s="229" t="s">
        <v>86</v>
      </c>
      <c r="AY148" s="17" t="s">
        <v>140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84</v>
      </c>
      <c r="BK148" s="230">
        <f>ROUND(I148*H148,2)</f>
        <v>0</v>
      </c>
      <c r="BL148" s="17" t="s">
        <v>147</v>
      </c>
      <c r="BM148" s="229" t="s">
        <v>738</v>
      </c>
    </row>
    <row r="149" s="13" customFormat="1">
      <c r="A149" s="13"/>
      <c r="B149" s="231"/>
      <c r="C149" s="232"/>
      <c r="D149" s="233" t="s">
        <v>149</v>
      </c>
      <c r="E149" s="234" t="s">
        <v>1</v>
      </c>
      <c r="F149" s="235" t="s">
        <v>701</v>
      </c>
      <c r="G149" s="232"/>
      <c r="H149" s="236">
        <v>240</v>
      </c>
      <c r="I149" s="237"/>
      <c r="J149" s="232"/>
      <c r="K149" s="232"/>
      <c r="L149" s="238"/>
      <c r="M149" s="239"/>
      <c r="N149" s="240"/>
      <c r="O149" s="240"/>
      <c r="P149" s="240"/>
      <c r="Q149" s="240"/>
      <c r="R149" s="240"/>
      <c r="S149" s="240"/>
      <c r="T149" s="241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2" t="s">
        <v>149</v>
      </c>
      <c r="AU149" s="242" t="s">
        <v>86</v>
      </c>
      <c r="AV149" s="13" t="s">
        <v>86</v>
      </c>
      <c r="AW149" s="13" t="s">
        <v>32</v>
      </c>
      <c r="AX149" s="13" t="s">
        <v>84</v>
      </c>
      <c r="AY149" s="242" t="s">
        <v>140</v>
      </c>
    </row>
    <row r="150" s="12" customFormat="1" ht="22.8" customHeight="1">
      <c r="A150" s="12"/>
      <c r="B150" s="202"/>
      <c r="C150" s="203"/>
      <c r="D150" s="204" t="s">
        <v>75</v>
      </c>
      <c r="E150" s="216" t="s">
        <v>166</v>
      </c>
      <c r="F150" s="216" t="s">
        <v>739</v>
      </c>
      <c r="G150" s="203"/>
      <c r="H150" s="203"/>
      <c r="I150" s="206"/>
      <c r="J150" s="217">
        <f>BK150</f>
        <v>0</v>
      </c>
      <c r="K150" s="203"/>
      <c r="L150" s="208"/>
      <c r="M150" s="209"/>
      <c r="N150" s="210"/>
      <c r="O150" s="210"/>
      <c r="P150" s="211">
        <f>SUM(P151:P166)</f>
        <v>0</v>
      </c>
      <c r="Q150" s="210"/>
      <c r="R150" s="211">
        <f>SUM(R151:R166)</f>
        <v>0</v>
      </c>
      <c r="S150" s="210"/>
      <c r="T150" s="212">
        <f>SUM(T151:T166)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3" t="s">
        <v>84</v>
      </c>
      <c r="AT150" s="214" t="s">
        <v>75</v>
      </c>
      <c r="AU150" s="214" t="s">
        <v>84</v>
      </c>
      <c r="AY150" s="213" t="s">
        <v>140</v>
      </c>
      <c r="BK150" s="215">
        <f>SUM(BK151:BK166)</f>
        <v>0</v>
      </c>
    </row>
    <row r="151" s="2" customFormat="1" ht="33" customHeight="1">
      <c r="A151" s="38"/>
      <c r="B151" s="39"/>
      <c r="C151" s="218" t="s">
        <v>218</v>
      </c>
      <c r="D151" s="218" t="s">
        <v>142</v>
      </c>
      <c r="E151" s="219" t="s">
        <v>740</v>
      </c>
      <c r="F151" s="220" t="s">
        <v>741</v>
      </c>
      <c r="G151" s="221" t="s">
        <v>145</v>
      </c>
      <c r="H151" s="222">
        <v>1134.3800000000001</v>
      </c>
      <c r="I151" s="223"/>
      <c r="J151" s="224">
        <f>ROUND(I151*H151,2)</f>
        <v>0</v>
      </c>
      <c r="K151" s="220" t="s">
        <v>245</v>
      </c>
      <c r="L151" s="44"/>
      <c r="M151" s="225" t="s">
        <v>1</v>
      </c>
      <c r="N151" s="226" t="s">
        <v>41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147</v>
      </c>
      <c r="AT151" s="229" t="s">
        <v>142</v>
      </c>
      <c r="AU151" s="229" t="s">
        <v>86</v>
      </c>
      <c r="AY151" s="17" t="s">
        <v>140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84</v>
      </c>
      <c r="BK151" s="230">
        <f>ROUND(I151*H151,2)</f>
        <v>0</v>
      </c>
      <c r="BL151" s="17" t="s">
        <v>147</v>
      </c>
      <c r="BM151" s="229" t="s">
        <v>742</v>
      </c>
    </row>
    <row r="152" s="15" customFormat="1">
      <c r="A152" s="15"/>
      <c r="B152" s="254"/>
      <c r="C152" s="255"/>
      <c r="D152" s="233" t="s">
        <v>149</v>
      </c>
      <c r="E152" s="256" t="s">
        <v>1</v>
      </c>
      <c r="F152" s="257" t="s">
        <v>358</v>
      </c>
      <c r="G152" s="255"/>
      <c r="H152" s="256" t="s">
        <v>1</v>
      </c>
      <c r="I152" s="258"/>
      <c r="J152" s="255"/>
      <c r="K152" s="255"/>
      <c r="L152" s="259"/>
      <c r="M152" s="260"/>
      <c r="N152" s="261"/>
      <c r="O152" s="261"/>
      <c r="P152" s="261"/>
      <c r="Q152" s="261"/>
      <c r="R152" s="261"/>
      <c r="S152" s="261"/>
      <c r="T152" s="262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3" t="s">
        <v>149</v>
      </c>
      <c r="AU152" s="263" t="s">
        <v>86</v>
      </c>
      <c r="AV152" s="15" t="s">
        <v>84</v>
      </c>
      <c r="AW152" s="15" t="s">
        <v>32</v>
      </c>
      <c r="AX152" s="15" t="s">
        <v>76</v>
      </c>
      <c r="AY152" s="263" t="s">
        <v>140</v>
      </c>
    </row>
    <row r="153" s="13" customFormat="1">
      <c r="A153" s="13"/>
      <c r="B153" s="231"/>
      <c r="C153" s="232"/>
      <c r="D153" s="233" t="s">
        <v>149</v>
      </c>
      <c r="E153" s="234" t="s">
        <v>1</v>
      </c>
      <c r="F153" s="235" t="s">
        <v>698</v>
      </c>
      <c r="G153" s="232"/>
      <c r="H153" s="236">
        <v>1134.3800000000001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149</v>
      </c>
      <c r="AU153" s="242" t="s">
        <v>86</v>
      </c>
      <c r="AV153" s="13" t="s">
        <v>86</v>
      </c>
      <c r="AW153" s="13" t="s">
        <v>32</v>
      </c>
      <c r="AX153" s="13" t="s">
        <v>76</v>
      </c>
      <c r="AY153" s="242" t="s">
        <v>140</v>
      </c>
    </row>
    <row r="154" s="14" customFormat="1">
      <c r="A154" s="14"/>
      <c r="B154" s="243"/>
      <c r="C154" s="244"/>
      <c r="D154" s="233" t="s">
        <v>149</v>
      </c>
      <c r="E154" s="245" t="s">
        <v>1</v>
      </c>
      <c r="F154" s="246" t="s">
        <v>151</v>
      </c>
      <c r="G154" s="244"/>
      <c r="H154" s="247">
        <v>1134.3800000000001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149</v>
      </c>
      <c r="AU154" s="253" t="s">
        <v>86</v>
      </c>
      <c r="AV154" s="14" t="s">
        <v>147</v>
      </c>
      <c r="AW154" s="14" t="s">
        <v>32</v>
      </c>
      <c r="AX154" s="14" t="s">
        <v>84</v>
      </c>
      <c r="AY154" s="253" t="s">
        <v>140</v>
      </c>
    </row>
    <row r="155" s="2" customFormat="1" ht="33" customHeight="1">
      <c r="A155" s="38"/>
      <c r="B155" s="39"/>
      <c r="C155" s="218" t="s">
        <v>223</v>
      </c>
      <c r="D155" s="218" t="s">
        <v>142</v>
      </c>
      <c r="E155" s="219" t="s">
        <v>743</v>
      </c>
      <c r="F155" s="220" t="s">
        <v>744</v>
      </c>
      <c r="G155" s="221" t="s">
        <v>145</v>
      </c>
      <c r="H155" s="222">
        <v>1134.3800000000001</v>
      </c>
      <c r="I155" s="223"/>
      <c r="J155" s="224">
        <f>ROUND(I155*H155,2)</f>
        <v>0</v>
      </c>
      <c r="K155" s="220" t="s">
        <v>245</v>
      </c>
      <c r="L155" s="44"/>
      <c r="M155" s="225" t="s">
        <v>1</v>
      </c>
      <c r="N155" s="226" t="s">
        <v>41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147</v>
      </c>
      <c r="AT155" s="229" t="s">
        <v>142</v>
      </c>
      <c r="AU155" s="229" t="s">
        <v>86</v>
      </c>
      <c r="AY155" s="17" t="s">
        <v>140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147</v>
      </c>
      <c r="BM155" s="229" t="s">
        <v>745</v>
      </c>
    </row>
    <row r="156" s="15" customFormat="1">
      <c r="A156" s="15"/>
      <c r="B156" s="254"/>
      <c r="C156" s="255"/>
      <c r="D156" s="233" t="s">
        <v>149</v>
      </c>
      <c r="E156" s="256" t="s">
        <v>1</v>
      </c>
      <c r="F156" s="257" t="s">
        <v>746</v>
      </c>
      <c r="G156" s="255"/>
      <c r="H156" s="256" t="s">
        <v>1</v>
      </c>
      <c r="I156" s="258"/>
      <c r="J156" s="255"/>
      <c r="K156" s="255"/>
      <c r="L156" s="259"/>
      <c r="M156" s="260"/>
      <c r="N156" s="261"/>
      <c r="O156" s="261"/>
      <c r="P156" s="261"/>
      <c r="Q156" s="261"/>
      <c r="R156" s="261"/>
      <c r="S156" s="261"/>
      <c r="T156" s="262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63" t="s">
        <v>149</v>
      </c>
      <c r="AU156" s="263" t="s">
        <v>86</v>
      </c>
      <c r="AV156" s="15" t="s">
        <v>84</v>
      </c>
      <c r="AW156" s="15" t="s">
        <v>32</v>
      </c>
      <c r="AX156" s="15" t="s">
        <v>76</v>
      </c>
      <c r="AY156" s="263" t="s">
        <v>140</v>
      </c>
    </row>
    <row r="157" s="13" customFormat="1">
      <c r="A157" s="13"/>
      <c r="B157" s="231"/>
      <c r="C157" s="232"/>
      <c r="D157" s="233" t="s">
        <v>149</v>
      </c>
      <c r="E157" s="234" t="s">
        <v>1</v>
      </c>
      <c r="F157" s="235" t="s">
        <v>698</v>
      </c>
      <c r="G157" s="232"/>
      <c r="H157" s="236">
        <v>1134.3800000000001</v>
      </c>
      <c r="I157" s="237"/>
      <c r="J157" s="232"/>
      <c r="K157" s="232"/>
      <c r="L157" s="238"/>
      <c r="M157" s="239"/>
      <c r="N157" s="240"/>
      <c r="O157" s="240"/>
      <c r="P157" s="240"/>
      <c r="Q157" s="240"/>
      <c r="R157" s="240"/>
      <c r="S157" s="240"/>
      <c r="T157" s="241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2" t="s">
        <v>149</v>
      </c>
      <c r="AU157" s="242" t="s">
        <v>86</v>
      </c>
      <c r="AV157" s="13" t="s">
        <v>86</v>
      </c>
      <c r="AW157" s="13" t="s">
        <v>32</v>
      </c>
      <c r="AX157" s="13" t="s">
        <v>76</v>
      </c>
      <c r="AY157" s="242" t="s">
        <v>140</v>
      </c>
    </row>
    <row r="158" s="14" customFormat="1">
      <c r="A158" s="14"/>
      <c r="B158" s="243"/>
      <c r="C158" s="244"/>
      <c r="D158" s="233" t="s">
        <v>149</v>
      </c>
      <c r="E158" s="245" t="s">
        <v>1</v>
      </c>
      <c r="F158" s="246" t="s">
        <v>151</v>
      </c>
      <c r="G158" s="244"/>
      <c r="H158" s="247">
        <v>1134.3800000000001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3" t="s">
        <v>149</v>
      </c>
      <c r="AU158" s="253" t="s">
        <v>86</v>
      </c>
      <c r="AV158" s="14" t="s">
        <v>147</v>
      </c>
      <c r="AW158" s="14" t="s">
        <v>32</v>
      </c>
      <c r="AX158" s="14" t="s">
        <v>84</v>
      </c>
      <c r="AY158" s="253" t="s">
        <v>140</v>
      </c>
    </row>
    <row r="159" s="2" customFormat="1" ht="24.15" customHeight="1">
      <c r="A159" s="38"/>
      <c r="B159" s="39"/>
      <c r="C159" s="218" t="s">
        <v>8</v>
      </c>
      <c r="D159" s="218" t="s">
        <v>142</v>
      </c>
      <c r="E159" s="219" t="s">
        <v>747</v>
      </c>
      <c r="F159" s="220" t="s">
        <v>748</v>
      </c>
      <c r="G159" s="221" t="s">
        <v>145</v>
      </c>
      <c r="H159" s="222">
        <v>1134.3800000000001</v>
      </c>
      <c r="I159" s="223"/>
      <c r="J159" s="224">
        <f>ROUND(I159*H159,2)</f>
        <v>0</v>
      </c>
      <c r="K159" s="220" t="s">
        <v>245</v>
      </c>
      <c r="L159" s="44"/>
      <c r="M159" s="225" t="s">
        <v>1</v>
      </c>
      <c r="N159" s="226" t="s">
        <v>41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147</v>
      </c>
      <c r="AT159" s="229" t="s">
        <v>142</v>
      </c>
      <c r="AU159" s="229" t="s">
        <v>86</v>
      </c>
      <c r="AY159" s="17" t="s">
        <v>140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84</v>
      </c>
      <c r="BK159" s="230">
        <f>ROUND(I159*H159,2)</f>
        <v>0</v>
      </c>
      <c r="BL159" s="17" t="s">
        <v>147</v>
      </c>
      <c r="BM159" s="229" t="s">
        <v>749</v>
      </c>
    </row>
    <row r="160" s="13" customFormat="1">
      <c r="A160" s="13"/>
      <c r="B160" s="231"/>
      <c r="C160" s="232"/>
      <c r="D160" s="233" t="s">
        <v>149</v>
      </c>
      <c r="E160" s="234" t="s">
        <v>1</v>
      </c>
      <c r="F160" s="235" t="s">
        <v>698</v>
      </c>
      <c r="G160" s="232"/>
      <c r="H160" s="236">
        <v>1134.3800000000001</v>
      </c>
      <c r="I160" s="237"/>
      <c r="J160" s="232"/>
      <c r="K160" s="232"/>
      <c r="L160" s="238"/>
      <c r="M160" s="239"/>
      <c r="N160" s="240"/>
      <c r="O160" s="240"/>
      <c r="P160" s="240"/>
      <c r="Q160" s="240"/>
      <c r="R160" s="240"/>
      <c r="S160" s="240"/>
      <c r="T160" s="241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2" t="s">
        <v>149</v>
      </c>
      <c r="AU160" s="242" t="s">
        <v>86</v>
      </c>
      <c r="AV160" s="13" t="s">
        <v>86</v>
      </c>
      <c r="AW160" s="13" t="s">
        <v>32</v>
      </c>
      <c r="AX160" s="13" t="s">
        <v>84</v>
      </c>
      <c r="AY160" s="242" t="s">
        <v>140</v>
      </c>
    </row>
    <row r="161" s="2" customFormat="1" ht="24.15" customHeight="1">
      <c r="A161" s="38"/>
      <c r="B161" s="39"/>
      <c r="C161" s="218" t="s">
        <v>232</v>
      </c>
      <c r="D161" s="218" t="s">
        <v>142</v>
      </c>
      <c r="E161" s="219" t="s">
        <v>750</v>
      </c>
      <c r="F161" s="220" t="s">
        <v>751</v>
      </c>
      <c r="G161" s="221" t="s">
        <v>145</v>
      </c>
      <c r="H161" s="222">
        <v>1134.3800000000001</v>
      </c>
      <c r="I161" s="223"/>
      <c r="J161" s="224">
        <f>ROUND(I161*H161,2)</f>
        <v>0</v>
      </c>
      <c r="K161" s="220" t="s">
        <v>245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147</v>
      </c>
      <c r="AT161" s="229" t="s">
        <v>142</v>
      </c>
      <c r="AU161" s="229" t="s">
        <v>86</v>
      </c>
      <c r="AY161" s="17" t="s">
        <v>140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147</v>
      </c>
      <c r="BM161" s="229" t="s">
        <v>752</v>
      </c>
    </row>
    <row r="162" s="13" customFormat="1">
      <c r="A162" s="13"/>
      <c r="B162" s="231"/>
      <c r="C162" s="232"/>
      <c r="D162" s="233" t="s">
        <v>149</v>
      </c>
      <c r="E162" s="234" t="s">
        <v>1</v>
      </c>
      <c r="F162" s="235" t="s">
        <v>698</v>
      </c>
      <c r="G162" s="232"/>
      <c r="H162" s="236">
        <v>1134.3800000000001</v>
      </c>
      <c r="I162" s="237"/>
      <c r="J162" s="232"/>
      <c r="K162" s="232"/>
      <c r="L162" s="238"/>
      <c r="M162" s="239"/>
      <c r="N162" s="240"/>
      <c r="O162" s="240"/>
      <c r="P162" s="240"/>
      <c r="Q162" s="240"/>
      <c r="R162" s="240"/>
      <c r="S162" s="240"/>
      <c r="T162" s="24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2" t="s">
        <v>149</v>
      </c>
      <c r="AU162" s="242" t="s">
        <v>86</v>
      </c>
      <c r="AV162" s="13" t="s">
        <v>86</v>
      </c>
      <c r="AW162" s="13" t="s">
        <v>32</v>
      </c>
      <c r="AX162" s="13" t="s">
        <v>84</v>
      </c>
      <c r="AY162" s="242" t="s">
        <v>140</v>
      </c>
    </row>
    <row r="163" s="2" customFormat="1" ht="44.25" customHeight="1">
      <c r="A163" s="38"/>
      <c r="B163" s="39"/>
      <c r="C163" s="218" t="s">
        <v>238</v>
      </c>
      <c r="D163" s="218" t="s">
        <v>142</v>
      </c>
      <c r="E163" s="219" t="s">
        <v>753</v>
      </c>
      <c r="F163" s="220" t="s">
        <v>754</v>
      </c>
      <c r="G163" s="221" t="s">
        <v>145</v>
      </c>
      <c r="H163" s="222">
        <v>1134.3800000000001</v>
      </c>
      <c r="I163" s="223"/>
      <c r="J163" s="224">
        <f>ROUND(I163*H163,2)</f>
        <v>0</v>
      </c>
      <c r="K163" s="220" t="s">
        <v>245</v>
      </c>
      <c r="L163" s="44"/>
      <c r="M163" s="225" t="s">
        <v>1</v>
      </c>
      <c r="N163" s="226" t="s">
        <v>41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147</v>
      </c>
      <c r="AT163" s="229" t="s">
        <v>142</v>
      </c>
      <c r="AU163" s="229" t="s">
        <v>86</v>
      </c>
      <c r="AY163" s="17" t="s">
        <v>140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84</v>
      </c>
      <c r="BK163" s="230">
        <f>ROUND(I163*H163,2)</f>
        <v>0</v>
      </c>
      <c r="BL163" s="17" t="s">
        <v>147</v>
      </c>
      <c r="BM163" s="229" t="s">
        <v>755</v>
      </c>
    </row>
    <row r="164" s="13" customFormat="1">
      <c r="A164" s="13"/>
      <c r="B164" s="231"/>
      <c r="C164" s="232"/>
      <c r="D164" s="233" t="s">
        <v>149</v>
      </c>
      <c r="E164" s="234" t="s">
        <v>1</v>
      </c>
      <c r="F164" s="235" t="s">
        <v>698</v>
      </c>
      <c r="G164" s="232"/>
      <c r="H164" s="236">
        <v>1134.3800000000001</v>
      </c>
      <c r="I164" s="237"/>
      <c r="J164" s="232"/>
      <c r="K164" s="232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149</v>
      </c>
      <c r="AU164" s="242" t="s">
        <v>86</v>
      </c>
      <c r="AV164" s="13" t="s">
        <v>86</v>
      </c>
      <c r="AW164" s="13" t="s">
        <v>32</v>
      </c>
      <c r="AX164" s="13" t="s">
        <v>84</v>
      </c>
      <c r="AY164" s="242" t="s">
        <v>140</v>
      </c>
    </row>
    <row r="165" s="2" customFormat="1" ht="44.25" customHeight="1">
      <c r="A165" s="38"/>
      <c r="B165" s="39"/>
      <c r="C165" s="218" t="s">
        <v>242</v>
      </c>
      <c r="D165" s="218" t="s">
        <v>142</v>
      </c>
      <c r="E165" s="219" t="s">
        <v>756</v>
      </c>
      <c r="F165" s="220" t="s">
        <v>757</v>
      </c>
      <c r="G165" s="221" t="s">
        <v>145</v>
      </c>
      <c r="H165" s="222">
        <v>1134.3800000000001</v>
      </c>
      <c r="I165" s="223"/>
      <c r="J165" s="224">
        <f>ROUND(I165*H165,2)</f>
        <v>0</v>
      </c>
      <c r="K165" s="220" t="s">
        <v>245</v>
      </c>
      <c r="L165" s="44"/>
      <c r="M165" s="225" t="s">
        <v>1</v>
      </c>
      <c r="N165" s="226" t="s">
        <v>41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147</v>
      </c>
      <c r="AT165" s="229" t="s">
        <v>142</v>
      </c>
      <c r="AU165" s="229" t="s">
        <v>86</v>
      </c>
      <c r="AY165" s="17" t="s">
        <v>140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84</v>
      </c>
      <c r="BK165" s="230">
        <f>ROUND(I165*H165,2)</f>
        <v>0</v>
      </c>
      <c r="BL165" s="17" t="s">
        <v>147</v>
      </c>
      <c r="BM165" s="229" t="s">
        <v>758</v>
      </c>
    </row>
    <row r="166" s="13" customFormat="1">
      <c r="A166" s="13"/>
      <c r="B166" s="231"/>
      <c r="C166" s="232"/>
      <c r="D166" s="233" t="s">
        <v>149</v>
      </c>
      <c r="E166" s="234" t="s">
        <v>1</v>
      </c>
      <c r="F166" s="235" t="s">
        <v>698</v>
      </c>
      <c r="G166" s="232"/>
      <c r="H166" s="236">
        <v>1134.3800000000001</v>
      </c>
      <c r="I166" s="237"/>
      <c r="J166" s="232"/>
      <c r="K166" s="232"/>
      <c r="L166" s="238"/>
      <c r="M166" s="239"/>
      <c r="N166" s="240"/>
      <c r="O166" s="240"/>
      <c r="P166" s="240"/>
      <c r="Q166" s="240"/>
      <c r="R166" s="240"/>
      <c r="S166" s="240"/>
      <c r="T166" s="241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2" t="s">
        <v>149</v>
      </c>
      <c r="AU166" s="242" t="s">
        <v>86</v>
      </c>
      <c r="AV166" s="13" t="s">
        <v>86</v>
      </c>
      <c r="AW166" s="13" t="s">
        <v>32</v>
      </c>
      <c r="AX166" s="13" t="s">
        <v>84</v>
      </c>
      <c r="AY166" s="242" t="s">
        <v>140</v>
      </c>
    </row>
    <row r="167" s="12" customFormat="1" ht="22.8" customHeight="1">
      <c r="A167" s="12"/>
      <c r="B167" s="202"/>
      <c r="C167" s="203"/>
      <c r="D167" s="204" t="s">
        <v>75</v>
      </c>
      <c r="E167" s="216" t="s">
        <v>193</v>
      </c>
      <c r="F167" s="216" t="s">
        <v>359</v>
      </c>
      <c r="G167" s="203"/>
      <c r="H167" s="203"/>
      <c r="I167" s="206"/>
      <c r="J167" s="217">
        <f>BK167</f>
        <v>0</v>
      </c>
      <c r="K167" s="203"/>
      <c r="L167" s="208"/>
      <c r="M167" s="209"/>
      <c r="N167" s="210"/>
      <c r="O167" s="210"/>
      <c r="P167" s="211">
        <f>SUM(P168:P173)</f>
        <v>0</v>
      </c>
      <c r="Q167" s="210"/>
      <c r="R167" s="211">
        <f>SUM(R168:R173)</f>
        <v>43.537257400000001</v>
      </c>
      <c r="S167" s="210"/>
      <c r="T167" s="212">
        <f>SUM(T168:T173)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3" t="s">
        <v>84</v>
      </c>
      <c r="AT167" s="214" t="s">
        <v>75</v>
      </c>
      <c r="AU167" s="214" t="s">
        <v>84</v>
      </c>
      <c r="AY167" s="213" t="s">
        <v>140</v>
      </c>
      <c r="BK167" s="215">
        <f>SUM(BK168:BK173)</f>
        <v>0</v>
      </c>
    </row>
    <row r="168" s="2" customFormat="1" ht="49.05" customHeight="1">
      <c r="A168" s="38"/>
      <c r="B168" s="39"/>
      <c r="C168" s="218" t="s">
        <v>248</v>
      </c>
      <c r="D168" s="218" t="s">
        <v>142</v>
      </c>
      <c r="E168" s="219" t="s">
        <v>759</v>
      </c>
      <c r="F168" s="220" t="s">
        <v>760</v>
      </c>
      <c r="G168" s="221" t="s">
        <v>159</v>
      </c>
      <c r="H168" s="222">
        <v>137</v>
      </c>
      <c r="I168" s="223"/>
      <c r="J168" s="224">
        <f>ROUND(I168*H168,2)</f>
        <v>0</v>
      </c>
      <c r="K168" s="220" t="s">
        <v>245</v>
      </c>
      <c r="L168" s="44"/>
      <c r="M168" s="225" t="s">
        <v>1</v>
      </c>
      <c r="N168" s="226" t="s">
        <v>41</v>
      </c>
      <c r="O168" s="91"/>
      <c r="P168" s="227">
        <f>O168*H168</f>
        <v>0</v>
      </c>
      <c r="Q168" s="227">
        <v>0.16850000000000001</v>
      </c>
      <c r="R168" s="227">
        <f>Q168*H168</f>
        <v>23.084500000000002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147</v>
      </c>
      <c r="AT168" s="229" t="s">
        <v>142</v>
      </c>
      <c r="AU168" s="229" t="s">
        <v>86</v>
      </c>
      <c r="AY168" s="17" t="s">
        <v>140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84</v>
      </c>
      <c r="BK168" s="230">
        <f>ROUND(I168*H168,2)</f>
        <v>0</v>
      </c>
      <c r="BL168" s="17" t="s">
        <v>147</v>
      </c>
      <c r="BM168" s="229" t="s">
        <v>761</v>
      </c>
    </row>
    <row r="169" s="2" customFormat="1" ht="16.5" customHeight="1">
      <c r="A169" s="38"/>
      <c r="B169" s="39"/>
      <c r="C169" s="264" t="s">
        <v>254</v>
      </c>
      <c r="D169" s="264" t="s">
        <v>290</v>
      </c>
      <c r="E169" s="265" t="s">
        <v>762</v>
      </c>
      <c r="F169" s="266" t="s">
        <v>763</v>
      </c>
      <c r="G169" s="267" t="s">
        <v>159</v>
      </c>
      <c r="H169" s="268">
        <v>139.74000000000001</v>
      </c>
      <c r="I169" s="269"/>
      <c r="J169" s="270">
        <f>ROUND(I169*H169,2)</f>
        <v>0</v>
      </c>
      <c r="K169" s="266" t="s">
        <v>245</v>
      </c>
      <c r="L169" s="271"/>
      <c r="M169" s="272" t="s">
        <v>1</v>
      </c>
      <c r="N169" s="273" t="s">
        <v>41</v>
      </c>
      <c r="O169" s="91"/>
      <c r="P169" s="227">
        <f>O169*H169</f>
        <v>0</v>
      </c>
      <c r="Q169" s="227">
        <v>0.080000000000000002</v>
      </c>
      <c r="R169" s="227">
        <f>Q169*H169</f>
        <v>11.179200000000002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188</v>
      </c>
      <c r="AT169" s="229" t="s">
        <v>290</v>
      </c>
      <c r="AU169" s="229" t="s">
        <v>86</v>
      </c>
      <c r="AY169" s="17" t="s">
        <v>140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147</v>
      </c>
      <c r="BM169" s="229" t="s">
        <v>764</v>
      </c>
    </row>
    <row r="170" s="13" customFormat="1">
      <c r="A170" s="13"/>
      <c r="B170" s="231"/>
      <c r="C170" s="232"/>
      <c r="D170" s="233" t="s">
        <v>149</v>
      </c>
      <c r="E170" s="232"/>
      <c r="F170" s="235" t="s">
        <v>765</v>
      </c>
      <c r="G170" s="232"/>
      <c r="H170" s="236">
        <v>139.74000000000001</v>
      </c>
      <c r="I170" s="237"/>
      <c r="J170" s="232"/>
      <c r="K170" s="232"/>
      <c r="L170" s="238"/>
      <c r="M170" s="239"/>
      <c r="N170" s="240"/>
      <c r="O170" s="240"/>
      <c r="P170" s="240"/>
      <c r="Q170" s="240"/>
      <c r="R170" s="240"/>
      <c r="S170" s="240"/>
      <c r="T170" s="241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2" t="s">
        <v>149</v>
      </c>
      <c r="AU170" s="242" t="s">
        <v>86</v>
      </c>
      <c r="AV170" s="13" t="s">
        <v>86</v>
      </c>
      <c r="AW170" s="13" t="s">
        <v>4</v>
      </c>
      <c r="AX170" s="13" t="s">
        <v>84</v>
      </c>
      <c r="AY170" s="242" t="s">
        <v>140</v>
      </c>
    </row>
    <row r="171" s="2" customFormat="1" ht="24.15" customHeight="1">
      <c r="A171" s="38"/>
      <c r="B171" s="39"/>
      <c r="C171" s="218" t="s">
        <v>7</v>
      </c>
      <c r="D171" s="218" t="s">
        <v>142</v>
      </c>
      <c r="E171" s="219" t="s">
        <v>766</v>
      </c>
      <c r="F171" s="220" t="s">
        <v>767</v>
      </c>
      <c r="G171" s="221" t="s">
        <v>169</v>
      </c>
      <c r="H171" s="222">
        <v>4.1100000000000003</v>
      </c>
      <c r="I171" s="223"/>
      <c r="J171" s="224">
        <f>ROUND(I171*H171,2)</f>
        <v>0</v>
      </c>
      <c r="K171" s="220" t="s">
        <v>245</v>
      </c>
      <c r="L171" s="44"/>
      <c r="M171" s="225" t="s">
        <v>1</v>
      </c>
      <c r="N171" s="226" t="s">
        <v>41</v>
      </c>
      <c r="O171" s="91"/>
      <c r="P171" s="227">
        <f>O171*H171</f>
        <v>0</v>
      </c>
      <c r="Q171" s="227">
        <v>2.2563399999999998</v>
      </c>
      <c r="R171" s="227">
        <f>Q171*H171</f>
        <v>9.2735573999999996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147</v>
      </c>
      <c r="AT171" s="229" t="s">
        <v>142</v>
      </c>
      <c r="AU171" s="229" t="s">
        <v>86</v>
      </c>
      <c r="AY171" s="17" t="s">
        <v>140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84</v>
      </c>
      <c r="BK171" s="230">
        <f>ROUND(I171*H171,2)</f>
        <v>0</v>
      </c>
      <c r="BL171" s="17" t="s">
        <v>147</v>
      </c>
      <c r="BM171" s="229" t="s">
        <v>768</v>
      </c>
    </row>
    <row r="172" s="13" customFormat="1">
      <c r="A172" s="13"/>
      <c r="B172" s="231"/>
      <c r="C172" s="232"/>
      <c r="D172" s="233" t="s">
        <v>149</v>
      </c>
      <c r="E172" s="234" t="s">
        <v>1</v>
      </c>
      <c r="F172" s="235" t="s">
        <v>769</v>
      </c>
      <c r="G172" s="232"/>
      <c r="H172" s="236">
        <v>4.1100000000000003</v>
      </c>
      <c r="I172" s="237"/>
      <c r="J172" s="232"/>
      <c r="K172" s="232"/>
      <c r="L172" s="238"/>
      <c r="M172" s="239"/>
      <c r="N172" s="240"/>
      <c r="O172" s="240"/>
      <c r="P172" s="240"/>
      <c r="Q172" s="240"/>
      <c r="R172" s="240"/>
      <c r="S172" s="240"/>
      <c r="T172" s="241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2" t="s">
        <v>149</v>
      </c>
      <c r="AU172" s="242" t="s">
        <v>86</v>
      </c>
      <c r="AV172" s="13" t="s">
        <v>86</v>
      </c>
      <c r="AW172" s="13" t="s">
        <v>32</v>
      </c>
      <c r="AX172" s="13" t="s">
        <v>76</v>
      </c>
      <c r="AY172" s="242" t="s">
        <v>140</v>
      </c>
    </row>
    <row r="173" s="14" customFormat="1">
      <c r="A173" s="14"/>
      <c r="B173" s="243"/>
      <c r="C173" s="244"/>
      <c r="D173" s="233" t="s">
        <v>149</v>
      </c>
      <c r="E173" s="245" t="s">
        <v>1</v>
      </c>
      <c r="F173" s="246" t="s">
        <v>151</v>
      </c>
      <c r="G173" s="244"/>
      <c r="H173" s="247">
        <v>4.1100000000000003</v>
      </c>
      <c r="I173" s="248"/>
      <c r="J173" s="244"/>
      <c r="K173" s="244"/>
      <c r="L173" s="249"/>
      <c r="M173" s="250"/>
      <c r="N173" s="251"/>
      <c r="O173" s="251"/>
      <c r="P173" s="251"/>
      <c r="Q173" s="251"/>
      <c r="R173" s="251"/>
      <c r="S173" s="251"/>
      <c r="T173" s="252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3" t="s">
        <v>149</v>
      </c>
      <c r="AU173" s="253" t="s">
        <v>86</v>
      </c>
      <c r="AV173" s="14" t="s">
        <v>147</v>
      </c>
      <c r="AW173" s="14" t="s">
        <v>32</v>
      </c>
      <c r="AX173" s="14" t="s">
        <v>84</v>
      </c>
      <c r="AY173" s="253" t="s">
        <v>140</v>
      </c>
    </row>
    <row r="174" s="12" customFormat="1" ht="22.8" customHeight="1">
      <c r="A174" s="12"/>
      <c r="B174" s="202"/>
      <c r="C174" s="203"/>
      <c r="D174" s="204" t="s">
        <v>75</v>
      </c>
      <c r="E174" s="216" t="s">
        <v>424</v>
      </c>
      <c r="F174" s="216" t="s">
        <v>425</v>
      </c>
      <c r="G174" s="203"/>
      <c r="H174" s="203"/>
      <c r="I174" s="206"/>
      <c r="J174" s="217">
        <f>BK174</f>
        <v>0</v>
      </c>
      <c r="K174" s="203"/>
      <c r="L174" s="208"/>
      <c r="M174" s="209"/>
      <c r="N174" s="210"/>
      <c r="O174" s="210"/>
      <c r="P174" s="211">
        <f>SUM(P175:P181)</f>
        <v>0</v>
      </c>
      <c r="Q174" s="210"/>
      <c r="R174" s="211">
        <f>SUM(R175:R181)</f>
        <v>0</v>
      </c>
      <c r="S174" s="210"/>
      <c r="T174" s="212">
        <f>SUM(T175:T181)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3" t="s">
        <v>84</v>
      </c>
      <c r="AT174" s="214" t="s">
        <v>75</v>
      </c>
      <c r="AU174" s="214" t="s">
        <v>84</v>
      </c>
      <c r="AY174" s="213" t="s">
        <v>140</v>
      </c>
      <c r="BK174" s="215">
        <f>SUM(BK175:BK181)</f>
        <v>0</v>
      </c>
    </row>
    <row r="175" s="2" customFormat="1" ht="16.5" customHeight="1">
      <c r="A175" s="38"/>
      <c r="B175" s="39"/>
      <c r="C175" s="218" t="s">
        <v>264</v>
      </c>
      <c r="D175" s="218" t="s">
        <v>142</v>
      </c>
      <c r="E175" s="219" t="s">
        <v>427</v>
      </c>
      <c r="F175" s="220" t="s">
        <v>428</v>
      </c>
      <c r="G175" s="221" t="s">
        <v>196</v>
      </c>
      <c r="H175" s="222">
        <v>39.564999999999998</v>
      </c>
      <c r="I175" s="223"/>
      <c r="J175" s="224">
        <f>ROUND(I175*H175,2)</f>
        <v>0</v>
      </c>
      <c r="K175" s="220" t="s">
        <v>245</v>
      </c>
      <c r="L175" s="44"/>
      <c r="M175" s="225" t="s">
        <v>1</v>
      </c>
      <c r="N175" s="226" t="s">
        <v>41</v>
      </c>
      <c r="O175" s="91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147</v>
      </c>
      <c r="AT175" s="229" t="s">
        <v>142</v>
      </c>
      <c r="AU175" s="229" t="s">
        <v>86</v>
      </c>
      <c r="AY175" s="17" t="s">
        <v>140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84</v>
      </c>
      <c r="BK175" s="230">
        <f>ROUND(I175*H175,2)</f>
        <v>0</v>
      </c>
      <c r="BL175" s="17" t="s">
        <v>147</v>
      </c>
      <c r="BM175" s="229" t="s">
        <v>770</v>
      </c>
    </row>
    <row r="176" s="2" customFormat="1" ht="44.25" customHeight="1">
      <c r="A176" s="38"/>
      <c r="B176" s="39"/>
      <c r="C176" s="218" t="s">
        <v>269</v>
      </c>
      <c r="D176" s="218" t="s">
        <v>142</v>
      </c>
      <c r="E176" s="219" t="s">
        <v>431</v>
      </c>
      <c r="F176" s="220" t="s">
        <v>771</v>
      </c>
      <c r="G176" s="221" t="s">
        <v>196</v>
      </c>
      <c r="H176" s="222">
        <v>39.564999999999998</v>
      </c>
      <c r="I176" s="223"/>
      <c r="J176" s="224">
        <f>ROUND(I176*H176,2)</f>
        <v>0</v>
      </c>
      <c r="K176" s="220" t="s">
        <v>245</v>
      </c>
      <c r="L176" s="44"/>
      <c r="M176" s="225" t="s">
        <v>1</v>
      </c>
      <c r="N176" s="226" t="s">
        <v>41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147</v>
      </c>
      <c r="AT176" s="229" t="s">
        <v>142</v>
      </c>
      <c r="AU176" s="229" t="s">
        <v>86</v>
      </c>
      <c r="AY176" s="17" t="s">
        <v>140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84</v>
      </c>
      <c r="BK176" s="230">
        <f>ROUND(I176*H176,2)</f>
        <v>0</v>
      </c>
      <c r="BL176" s="17" t="s">
        <v>147</v>
      </c>
      <c r="BM176" s="229" t="s">
        <v>772</v>
      </c>
    </row>
    <row r="177" s="2" customFormat="1" ht="33" customHeight="1">
      <c r="A177" s="38"/>
      <c r="B177" s="39"/>
      <c r="C177" s="218" t="s">
        <v>274</v>
      </c>
      <c r="D177" s="218" t="s">
        <v>142</v>
      </c>
      <c r="E177" s="219" t="s">
        <v>435</v>
      </c>
      <c r="F177" s="220" t="s">
        <v>436</v>
      </c>
      <c r="G177" s="221" t="s">
        <v>196</v>
      </c>
      <c r="H177" s="222">
        <v>39.564999999999998</v>
      </c>
      <c r="I177" s="223"/>
      <c r="J177" s="224">
        <f>ROUND(I177*H177,2)</f>
        <v>0</v>
      </c>
      <c r="K177" s="220" t="s">
        <v>245</v>
      </c>
      <c r="L177" s="44"/>
      <c r="M177" s="225" t="s">
        <v>1</v>
      </c>
      <c r="N177" s="226" t="s">
        <v>41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147</v>
      </c>
      <c r="AT177" s="229" t="s">
        <v>142</v>
      </c>
      <c r="AU177" s="229" t="s">
        <v>86</v>
      </c>
      <c r="AY177" s="17" t="s">
        <v>140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84</v>
      </c>
      <c r="BK177" s="230">
        <f>ROUND(I177*H177,2)</f>
        <v>0</v>
      </c>
      <c r="BL177" s="17" t="s">
        <v>147</v>
      </c>
      <c r="BM177" s="229" t="s">
        <v>773</v>
      </c>
    </row>
    <row r="178" s="2" customFormat="1" ht="44.25" customHeight="1">
      <c r="A178" s="38"/>
      <c r="B178" s="39"/>
      <c r="C178" s="218" t="s">
        <v>278</v>
      </c>
      <c r="D178" s="218" t="s">
        <v>142</v>
      </c>
      <c r="E178" s="219" t="s">
        <v>439</v>
      </c>
      <c r="F178" s="220" t="s">
        <v>774</v>
      </c>
      <c r="G178" s="221" t="s">
        <v>196</v>
      </c>
      <c r="H178" s="222">
        <v>989.125</v>
      </c>
      <c r="I178" s="223"/>
      <c r="J178" s="224">
        <f>ROUND(I178*H178,2)</f>
        <v>0</v>
      </c>
      <c r="K178" s="220" t="s">
        <v>245</v>
      </c>
      <c r="L178" s="44"/>
      <c r="M178" s="225" t="s">
        <v>1</v>
      </c>
      <c r="N178" s="226" t="s">
        <v>41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147</v>
      </c>
      <c r="AT178" s="229" t="s">
        <v>142</v>
      </c>
      <c r="AU178" s="229" t="s">
        <v>86</v>
      </c>
      <c r="AY178" s="17" t="s">
        <v>140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84</v>
      </c>
      <c r="BK178" s="230">
        <f>ROUND(I178*H178,2)</f>
        <v>0</v>
      </c>
      <c r="BL178" s="17" t="s">
        <v>147</v>
      </c>
      <c r="BM178" s="229" t="s">
        <v>775</v>
      </c>
    </row>
    <row r="179" s="13" customFormat="1">
      <c r="A179" s="13"/>
      <c r="B179" s="231"/>
      <c r="C179" s="232"/>
      <c r="D179" s="233" t="s">
        <v>149</v>
      </c>
      <c r="E179" s="232"/>
      <c r="F179" s="235" t="s">
        <v>776</v>
      </c>
      <c r="G179" s="232"/>
      <c r="H179" s="236">
        <v>989.125</v>
      </c>
      <c r="I179" s="237"/>
      <c r="J179" s="232"/>
      <c r="K179" s="232"/>
      <c r="L179" s="238"/>
      <c r="M179" s="239"/>
      <c r="N179" s="240"/>
      <c r="O179" s="240"/>
      <c r="P179" s="240"/>
      <c r="Q179" s="240"/>
      <c r="R179" s="240"/>
      <c r="S179" s="240"/>
      <c r="T179" s="241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2" t="s">
        <v>149</v>
      </c>
      <c r="AU179" s="242" t="s">
        <v>86</v>
      </c>
      <c r="AV179" s="13" t="s">
        <v>86</v>
      </c>
      <c r="AW179" s="13" t="s">
        <v>4</v>
      </c>
      <c r="AX179" s="13" t="s">
        <v>84</v>
      </c>
      <c r="AY179" s="242" t="s">
        <v>140</v>
      </c>
    </row>
    <row r="180" s="2" customFormat="1" ht="44.25" customHeight="1">
      <c r="A180" s="38"/>
      <c r="B180" s="39"/>
      <c r="C180" s="218" t="s">
        <v>282</v>
      </c>
      <c r="D180" s="218" t="s">
        <v>142</v>
      </c>
      <c r="E180" s="219" t="s">
        <v>777</v>
      </c>
      <c r="F180" s="220" t="s">
        <v>778</v>
      </c>
      <c r="G180" s="221" t="s">
        <v>196</v>
      </c>
      <c r="H180" s="222">
        <v>39.564999999999998</v>
      </c>
      <c r="I180" s="223"/>
      <c r="J180" s="224">
        <f>ROUND(I180*H180,2)</f>
        <v>0</v>
      </c>
      <c r="K180" s="220" t="s">
        <v>245</v>
      </c>
      <c r="L180" s="44"/>
      <c r="M180" s="225" t="s">
        <v>1</v>
      </c>
      <c r="N180" s="226" t="s">
        <v>41</v>
      </c>
      <c r="O180" s="91"/>
      <c r="P180" s="227">
        <f>O180*H180</f>
        <v>0</v>
      </c>
      <c r="Q180" s="227">
        <v>0</v>
      </c>
      <c r="R180" s="227">
        <f>Q180*H180</f>
        <v>0</v>
      </c>
      <c r="S180" s="227">
        <v>0</v>
      </c>
      <c r="T180" s="228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29" t="s">
        <v>147</v>
      </c>
      <c r="AT180" s="229" t="s">
        <v>142</v>
      </c>
      <c r="AU180" s="229" t="s">
        <v>86</v>
      </c>
      <c r="AY180" s="17" t="s">
        <v>140</v>
      </c>
      <c r="BE180" s="230">
        <f>IF(N180="základní",J180,0)</f>
        <v>0</v>
      </c>
      <c r="BF180" s="230">
        <f>IF(N180="snížená",J180,0)</f>
        <v>0</v>
      </c>
      <c r="BG180" s="230">
        <f>IF(N180="zákl. přenesená",J180,0)</f>
        <v>0</v>
      </c>
      <c r="BH180" s="230">
        <f>IF(N180="sníž. přenesená",J180,0)</f>
        <v>0</v>
      </c>
      <c r="BI180" s="230">
        <f>IF(N180="nulová",J180,0)</f>
        <v>0</v>
      </c>
      <c r="BJ180" s="17" t="s">
        <v>84</v>
      </c>
      <c r="BK180" s="230">
        <f>ROUND(I180*H180,2)</f>
        <v>0</v>
      </c>
      <c r="BL180" s="17" t="s">
        <v>147</v>
      </c>
      <c r="BM180" s="229" t="s">
        <v>779</v>
      </c>
    </row>
    <row r="181" s="2" customFormat="1" ht="44.25" customHeight="1">
      <c r="A181" s="38"/>
      <c r="B181" s="39"/>
      <c r="C181" s="218" t="s">
        <v>289</v>
      </c>
      <c r="D181" s="218" t="s">
        <v>142</v>
      </c>
      <c r="E181" s="219" t="s">
        <v>780</v>
      </c>
      <c r="F181" s="220" t="s">
        <v>781</v>
      </c>
      <c r="G181" s="221" t="s">
        <v>196</v>
      </c>
      <c r="H181" s="222">
        <v>43.240000000000002</v>
      </c>
      <c r="I181" s="223"/>
      <c r="J181" s="224">
        <f>ROUND(I181*H181,2)</f>
        <v>0</v>
      </c>
      <c r="K181" s="220" t="s">
        <v>245</v>
      </c>
      <c r="L181" s="44"/>
      <c r="M181" s="225" t="s">
        <v>1</v>
      </c>
      <c r="N181" s="226" t="s">
        <v>41</v>
      </c>
      <c r="O181" s="91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147</v>
      </c>
      <c r="AT181" s="229" t="s">
        <v>142</v>
      </c>
      <c r="AU181" s="229" t="s">
        <v>86</v>
      </c>
      <c r="AY181" s="17" t="s">
        <v>140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84</v>
      </c>
      <c r="BK181" s="230">
        <f>ROUND(I181*H181,2)</f>
        <v>0</v>
      </c>
      <c r="BL181" s="17" t="s">
        <v>147</v>
      </c>
      <c r="BM181" s="229" t="s">
        <v>782</v>
      </c>
    </row>
    <row r="182" s="12" customFormat="1" ht="22.8" customHeight="1">
      <c r="A182" s="12"/>
      <c r="B182" s="202"/>
      <c r="C182" s="203"/>
      <c r="D182" s="204" t="s">
        <v>75</v>
      </c>
      <c r="E182" s="216" t="s">
        <v>447</v>
      </c>
      <c r="F182" s="216" t="s">
        <v>448</v>
      </c>
      <c r="G182" s="203"/>
      <c r="H182" s="203"/>
      <c r="I182" s="206"/>
      <c r="J182" s="217">
        <f>BK182</f>
        <v>0</v>
      </c>
      <c r="K182" s="203"/>
      <c r="L182" s="208"/>
      <c r="M182" s="209"/>
      <c r="N182" s="210"/>
      <c r="O182" s="210"/>
      <c r="P182" s="211">
        <f>P183</f>
        <v>0</v>
      </c>
      <c r="Q182" s="210"/>
      <c r="R182" s="211">
        <f>R183</f>
        <v>0</v>
      </c>
      <c r="S182" s="210"/>
      <c r="T182" s="212">
        <f>T183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3" t="s">
        <v>84</v>
      </c>
      <c r="AT182" s="214" t="s">
        <v>75</v>
      </c>
      <c r="AU182" s="214" t="s">
        <v>84</v>
      </c>
      <c r="AY182" s="213" t="s">
        <v>140</v>
      </c>
      <c r="BK182" s="215">
        <f>BK183</f>
        <v>0</v>
      </c>
    </row>
    <row r="183" s="2" customFormat="1" ht="44.25" customHeight="1">
      <c r="A183" s="38"/>
      <c r="B183" s="39"/>
      <c r="C183" s="218" t="s">
        <v>295</v>
      </c>
      <c r="D183" s="218" t="s">
        <v>142</v>
      </c>
      <c r="E183" s="219" t="s">
        <v>783</v>
      </c>
      <c r="F183" s="220" t="s">
        <v>784</v>
      </c>
      <c r="G183" s="221" t="s">
        <v>196</v>
      </c>
      <c r="H183" s="222">
        <v>43.542000000000002</v>
      </c>
      <c r="I183" s="223"/>
      <c r="J183" s="224">
        <f>ROUND(I183*H183,2)</f>
        <v>0</v>
      </c>
      <c r="K183" s="220" t="s">
        <v>245</v>
      </c>
      <c r="L183" s="44"/>
      <c r="M183" s="278" t="s">
        <v>1</v>
      </c>
      <c r="N183" s="279" t="s">
        <v>41</v>
      </c>
      <c r="O183" s="280"/>
      <c r="P183" s="281">
        <f>O183*H183</f>
        <v>0</v>
      </c>
      <c r="Q183" s="281">
        <v>0</v>
      </c>
      <c r="R183" s="281">
        <f>Q183*H183</f>
        <v>0</v>
      </c>
      <c r="S183" s="281">
        <v>0</v>
      </c>
      <c r="T183" s="282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147</v>
      </c>
      <c r="AT183" s="229" t="s">
        <v>142</v>
      </c>
      <c r="AU183" s="229" t="s">
        <v>86</v>
      </c>
      <c r="AY183" s="17" t="s">
        <v>140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147</v>
      </c>
      <c r="BM183" s="229" t="s">
        <v>785</v>
      </c>
    </row>
    <row r="184" s="2" customFormat="1" ht="6.96" customHeight="1">
      <c r="A184" s="38"/>
      <c r="B184" s="66"/>
      <c r="C184" s="67"/>
      <c r="D184" s="67"/>
      <c r="E184" s="67"/>
      <c r="F184" s="67"/>
      <c r="G184" s="67"/>
      <c r="H184" s="67"/>
      <c r="I184" s="67"/>
      <c r="J184" s="67"/>
      <c r="K184" s="67"/>
      <c r="L184" s="44"/>
      <c r="M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</row>
  </sheetData>
  <sheetProtection sheet="1" autoFilter="0" formatColumns="0" formatRows="0" objects="1" scenarios="1" spinCount="100000" saltValue="O+yLdP0GUTu1wGCWpIaWZ8/FcL20LvIHHCBPWiieV8wUdV7/XLH5JYg0A5zn8oOOMkNcoLsJut0gidCA3lht9w==" hashValue="j+Z+T6plhQj0sY/Xq/eusvxotm5fBxETxsoZO1IvVT6ZjK1XF6fOyTBkFgFAiBC/Wa9vhqIz1vGzSkkLfEb02Q==" algorithmName="SHA-512" password="C6B1"/>
  <autoFilter ref="C121:K18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Adaptace čerpací stanice na opravárenskou dílnu zemědělských strojů - etapa 1 - přístavba haly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786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18. 9. 2025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ROUND((SUM(BE123:BE190)),  2)</f>
        <v>0</v>
      </c>
      <c r="G33" s="38"/>
      <c r="H33" s="38"/>
      <c r="I33" s="155">
        <v>0.20999999999999999</v>
      </c>
      <c r="J33" s="154">
        <f>ROUND(((SUM(BE123:BE190))*I33),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ROUND((SUM(BF123:BF190)),  2)</f>
        <v>0</v>
      </c>
      <c r="G34" s="38"/>
      <c r="H34" s="38"/>
      <c r="I34" s="155">
        <v>0.14999999999999999</v>
      </c>
      <c r="J34" s="154">
        <f>ROUND(((SUM(BF123:BF190))*I34),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ROUND((SUM(BG123:BG190)),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ROUND((SUM(BH123:BH190)),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ROUND((SUM(BI123:BI190)),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Adaptace čerpací stanice na opravárenskou dílnu zemědělských strojů - etapa 1 - přístavba haly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04 - Přípojky, dešťová kanalizace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Vratěnín</v>
      </c>
      <c r="G89" s="40"/>
      <c r="H89" s="40"/>
      <c r="I89" s="32" t="s">
        <v>22</v>
      </c>
      <c r="J89" s="79" t="str">
        <f>IF(J12="","",J12)</f>
        <v>18. 9. 2025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Petr Karásek</v>
      </c>
      <c r="G91" s="40"/>
      <c r="H91" s="40"/>
      <c r="I91" s="32" t="s">
        <v>30</v>
      </c>
      <c r="J91" s="36" t="str">
        <f>E21</f>
        <v>f-plan spol. s r.o., Ing.Jiří Kopr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Martin Lang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110</v>
      </c>
      <c r="E97" s="182"/>
      <c r="F97" s="182"/>
      <c r="G97" s="182"/>
      <c r="H97" s="182"/>
      <c r="I97" s="182"/>
      <c r="J97" s="183">
        <f>J124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111</v>
      </c>
      <c r="E98" s="188"/>
      <c r="F98" s="188"/>
      <c r="G98" s="188"/>
      <c r="H98" s="188"/>
      <c r="I98" s="188"/>
      <c r="J98" s="189">
        <f>J125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113</v>
      </c>
      <c r="E99" s="188"/>
      <c r="F99" s="188"/>
      <c r="G99" s="188"/>
      <c r="H99" s="188"/>
      <c r="I99" s="188"/>
      <c r="J99" s="189">
        <f>J157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114</v>
      </c>
      <c r="E100" s="188"/>
      <c r="F100" s="188"/>
      <c r="G100" s="188"/>
      <c r="H100" s="188"/>
      <c r="I100" s="188"/>
      <c r="J100" s="189">
        <f>J160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787</v>
      </c>
      <c r="E101" s="188"/>
      <c r="F101" s="188"/>
      <c r="G101" s="188"/>
      <c r="H101" s="188"/>
      <c r="I101" s="188"/>
      <c r="J101" s="189">
        <f>J164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116</v>
      </c>
      <c r="E102" s="188"/>
      <c r="F102" s="188"/>
      <c r="G102" s="188"/>
      <c r="H102" s="188"/>
      <c r="I102" s="188"/>
      <c r="J102" s="189">
        <f>J187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118</v>
      </c>
      <c r="E103" s="188"/>
      <c r="F103" s="188"/>
      <c r="G103" s="188"/>
      <c r="H103" s="188"/>
      <c r="I103" s="188"/>
      <c r="J103" s="189">
        <f>J189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125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6.25" customHeight="1">
      <c r="A113" s="38"/>
      <c r="B113" s="39"/>
      <c r="C113" s="40"/>
      <c r="D113" s="40"/>
      <c r="E113" s="174" t="str">
        <f>E7</f>
        <v>Adaptace čerpací stanice na opravárenskou dílnu zemědělských strojů - etapa 1 - přístavba haly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103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04 - Přípojky, dešťová kanalizace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>Vratěnín</v>
      </c>
      <c r="G117" s="40"/>
      <c r="H117" s="40"/>
      <c r="I117" s="32" t="s">
        <v>22</v>
      </c>
      <c r="J117" s="79" t="str">
        <f>IF(J12="","",J12)</f>
        <v>18. 9. 2025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5.65" customHeight="1">
      <c r="A119" s="38"/>
      <c r="B119" s="39"/>
      <c r="C119" s="32" t="s">
        <v>24</v>
      </c>
      <c r="D119" s="40"/>
      <c r="E119" s="40"/>
      <c r="F119" s="27" t="str">
        <f>E15</f>
        <v>Petr Karásek</v>
      </c>
      <c r="G119" s="40"/>
      <c r="H119" s="40"/>
      <c r="I119" s="32" t="s">
        <v>30</v>
      </c>
      <c r="J119" s="36" t="str">
        <f>E21</f>
        <v>f-plan spol. s r.o., Ing.Jiří Kopr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IF(E18="","",E18)</f>
        <v>Vyplň údaj</v>
      </c>
      <c r="G120" s="40"/>
      <c r="H120" s="40"/>
      <c r="I120" s="32" t="s">
        <v>33</v>
      </c>
      <c r="J120" s="36" t="str">
        <f>E24</f>
        <v>Martin Lang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1"/>
      <c r="B122" s="192"/>
      <c r="C122" s="193" t="s">
        <v>126</v>
      </c>
      <c r="D122" s="194" t="s">
        <v>61</v>
      </c>
      <c r="E122" s="194" t="s">
        <v>57</v>
      </c>
      <c r="F122" s="194" t="s">
        <v>58</v>
      </c>
      <c r="G122" s="194" t="s">
        <v>127</v>
      </c>
      <c r="H122" s="194" t="s">
        <v>128</v>
      </c>
      <c r="I122" s="194" t="s">
        <v>129</v>
      </c>
      <c r="J122" s="194" t="s">
        <v>107</v>
      </c>
      <c r="K122" s="195" t="s">
        <v>130</v>
      </c>
      <c r="L122" s="196"/>
      <c r="M122" s="100" t="s">
        <v>1</v>
      </c>
      <c r="N122" s="101" t="s">
        <v>40</v>
      </c>
      <c r="O122" s="101" t="s">
        <v>131</v>
      </c>
      <c r="P122" s="101" t="s">
        <v>132</v>
      </c>
      <c r="Q122" s="101" t="s">
        <v>133</v>
      </c>
      <c r="R122" s="101" t="s">
        <v>134</v>
      </c>
      <c r="S122" s="101" t="s">
        <v>135</v>
      </c>
      <c r="T122" s="102" t="s">
        <v>136</v>
      </c>
      <c r="U122" s="191"/>
      <c r="V122" s="191"/>
      <c r="W122" s="191"/>
      <c r="X122" s="191"/>
      <c r="Y122" s="191"/>
      <c r="Z122" s="191"/>
      <c r="AA122" s="191"/>
      <c r="AB122" s="191"/>
      <c r="AC122" s="191"/>
      <c r="AD122" s="191"/>
      <c r="AE122" s="191"/>
    </row>
    <row r="123" s="2" customFormat="1" ht="22.8" customHeight="1">
      <c r="A123" s="38"/>
      <c r="B123" s="39"/>
      <c r="C123" s="107" t="s">
        <v>137</v>
      </c>
      <c r="D123" s="40"/>
      <c r="E123" s="40"/>
      <c r="F123" s="40"/>
      <c r="G123" s="40"/>
      <c r="H123" s="40"/>
      <c r="I123" s="40"/>
      <c r="J123" s="197">
        <f>BK123</f>
        <v>0</v>
      </c>
      <c r="K123" s="40"/>
      <c r="L123" s="44"/>
      <c r="M123" s="103"/>
      <c r="N123" s="198"/>
      <c r="O123" s="104"/>
      <c r="P123" s="199">
        <f>P124</f>
        <v>0</v>
      </c>
      <c r="Q123" s="104"/>
      <c r="R123" s="199">
        <f>R124</f>
        <v>157.58805000000001</v>
      </c>
      <c r="S123" s="104"/>
      <c r="T123" s="200">
        <f>T124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75</v>
      </c>
      <c r="AU123" s="17" t="s">
        <v>109</v>
      </c>
      <c r="BK123" s="201">
        <f>BK124</f>
        <v>0</v>
      </c>
    </row>
    <row r="124" s="12" customFormat="1" ht="25.92" customHeight="1">
      <c r="A124" s="12"/>
      <c r="B124" s="202"/>
      <c r="C124" s="203"/>
      <c r="D124" s="204" t="s">
        <v>75</v>
      </c>
      <c r="E124" s="205" t="s">
        <v>138</v>
      </c>
      <c r="F124" s="205" t="s">
        <v>139</v>
      </c>
      <c r="G124" s="203"/>
      <c r="H124" s="203"/>
      <c r="I124" s="206"/>
      <c r="J124" s="207">
        <f>BK124</f>
        <v>0</v>
      </c>
      <c r="K124" s="203"/>
      <c r="L124" s="208"/>
      <c r="M124" s="209"/>
      <c r="N124" s="210"/>
      <c r="O124" s="210"/>
      <c r="P124" s="211">
        <f>P125+P157+P160+P164+P187+P189</f>
        <v>0</v>
      </c>
      <c r="Q124" s="210"/>
      <c r="R124" s="211">
        <f>R125+R157+R160+R164+R187+R189</f>
        <v>157.58805000000001</v>
      </c>
      <c r="S124" s="210"/>
      <c r="T124" s="212">
        <f>T125+T157+T160+T164+T187+T189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84</v>
      </c>
      <c r="AT124" s="214" t="s">
        <v>75</v>
      </c>
      <c r="AU124" s="214" t="s">
        <v>76</v>
      </c>
      <c r="AY124" s="213" t="s">
        <v>140</v>
      </c>
      <c r="BK124" s="215">
        <f>BK125+BK157+BK160+BK164+BK187+BK189</f>
        <v>0</v>
      </c>
    </row>
    <row r="125" s="12" customFormat="1" ht="22.8" customHeight="1">
      <c r="A125" s="12"/>
      <c r="B125" s="202"/>
      <c r="C125" s="203"/>
      <c r="D125" s="204" t="s">
        <v>75</v>
      </c>
      <c r="E125" s="216" t="s">
        <v>84</v>
      </c>
      <c r="F125" s="216" t="s">
        <v>141</v>
      </c>
      <c r="G125" s="203"/>
      <c r="H125" s="203"/>
      <c r="I125" s="206"/>
      <c r="J125" s="217">
        <f>BK125</f>
        <v>0</v>
      </c>
      <c r="K125" s="203"/>
      <c r="L125" s="208"/>
      <c r="M125" s="209"/>
      <c r="N125" s="210"/>
      <c r="O125" s="210"/>
      <c r="P125" s="211">
        <f>SUM(P126:P156)</f>
        <v>0</v>
      </c>
      <c r="Q125" s="210"/>
      <c r="R125" s="211">
        <f>SUM(R126:R156)</f>
        <v>117.36</v>
      </c>
      <c r="S125" s="210"/>
      <c r="T125" s="212">
        <f>SUM(T126:T156)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84</v>
      </c>
      <c r="AT125" s="214" t="s">
        <v>75</v>
      </c>
      <c r="AU125" s="214" t="s">
        <v>84</v>
      </c>
      <c r="AY125" s="213" t="s">
        <v>140</v>
      </c>
      <c r="BK125" s="215">
        <f>SUM(BK126:BK156)</f>
        <v>0</v>
      </c>
    </row>
    <row r="126" s="2" customFormat="1" ht="44.25" customHeight="1">
      <c r="A126" s="38"/>
      <c r="B126" s="39"/>
      <c r="C126" s="218" t="s">
        <v>84</v>
      </c>
      <c r="D126" s="218" t="s">
        <v>142</v>
      </c>
      <c r="E126" s="219" t="s">
        <v>788</v>
      </c>
      <c r="F126" s="220" t="s">
        <v>789</v>
      </c>
      <c r="G126" s="221" t="s">
        <v>169</v>
      </c>
      <c r="H126" s="222">
        <v>187.68000000000001</v>
      </c>
      <c r="I126" s="223"/>
      <c r="J126" s="224">
        <f>ROUND(I126*H126,2)</f>
        <v>0</v>
      </c>
      <c r="K126" s="220" t="s">
        <v>245</v>
      </c>
      <c r="L126" s="44"/>
      <c r="M126" s="225" t="s">
        <v>1</v>
      </c>
      <c r="N126" s="226" t="s">
        <v>41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147</v>
      </c>
      <c r="AT126" s="229" t="s">
        <v>142</v>
      </c>
      <c r="AU126" s="229" t="s">
        <v>86</v>
      </c>
      <c r="AY126" s="17" t="s">
        <v>140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84</v>
      </c>
      <c r="BK126" s="230">
        <f>ROUND(I126*H126,2)</f>
        <v>0</v>
      </c>
      <c r="BL126" s="17" t="s">
        <v>147</v>
      </c>
      <c r="BM126" s="229" t="s">
        <v>790</v>
      </c>
    </row>
    <row r="127" s="13" customFormat="1">
      <c r="A127" s="13"/>
      <c r="B127" s="231"/>
      <c r="C127" s="232"/>
      <c r="D127" s="233" t="s">
        <v>149</v>
      </c>
      <c r="E127" s="234" t="s">
        <v>1</v>
      </c>
      <c r="F127" s="235" t="s">
        <v>791</v>
      </c>
      <c r="G127" s="232"/>
      <c r="H127" s="236">
        <v>124.8</v>
      </c>
      <c r="I127" s="237"/>
      <c r="J127" s="232"/>
      <c r="K127" s="232"/>
      <c r="L127" s="238"/>
      <c r="M127" s="239"/>
      <c r="N127" s="240"/>
      <c r="O127" s="240"/>
      <c r="P127" s="240"/>
      <c r="Q127" s="240"/>
      <c r="R127" s="240"/>
      <c r="S127" s="240"/>
      <c r="T127" s="24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2" t="s">
        <v>149</v>
      </c>
      <c r="AU127" s="242" t="s">
        <v>86</v>
      </c>
      <c r="AV127" s="13" t="s">
        <v>86</v>
      </c>
      <c r="AW127" s="13" t="s">
        <v>32</v>
      </c>
      <c r="AX127" s="13" t="s">
        <v>76</v>
      </c>
      <c r="AY127" s="242" t="s">
        <v>140</v>
      </c>
    </row>
    <row r="128" s="13" customFormat="1">
      <c r="A128" s="13"/>
      <c r="B128" s="231"/>
      <c r="C128" s="232"/>
      <c r="D128" s="233" t="s">
        <v>149</v>
      </c>
      <c r="E128" s="234" t="s">
        <v>1</v>
      </c>
      <c r="F128" s="235" t="s">
        <v>792</v>
      </c>
      <c r="G128" s="232"/>
      <c r="H128" s="236">
        <v>29.039999999999999</v>
      </c>
      <c r="I128" s="237"/>
      <c r="J128" s="232"/>
      <c r="K128" s="232"/>
      <c r="L128" s="238"/>
      <c r="M128" s="239"/>
      <c r="N128" s="240"/>
      <c r="O128" s="240"/>
      <c r="P128" s="240"/>
      <c r="Q128" s="240"/>
      <c r="R128" s="240"/>
      <c r="S128" s="240"/>
      <c r="T128" s="241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2" t="s">
        <v>149</v>
      </c>
      <c r="AU128" s="242" t="s">
        <v>86</v>
      </c>
      <c r="AV128" s="13" t="s">
        <v>86</v>
      </c>
      <c r="AW128" s="13" t="s">
        <v>32</v>
      </c>
      <c r="AX128" s="13" t="s">
        <v>76</v>
      </c>
      <c r="AY128" s="242" t="s">
        <v>140</v>
      </c>
    </row>
    <row r="129" s="13" customFormat="1">
      <c r="A129" s="13"/>
      <c r="B129" s="231"/>
      <c r="C129" s="232"/>
      <c r="D129" s="233" t="s">
        <v>149</v>
      </c>
      <c r="E129" s="234" t="s">
        <v>1</v>
      </c>
      <c r="F129" s="235" t="s">
        <v>792</v>
      </c>
      <c r="G129" s="232"/>
      <c r="H129" s="236">
        <v>29.039999999999999</v>
      </c>
      <c r="I129" s="237"/>
      <c r="J129" s="232"/>
      <c r="K129" s="232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149</v>
      </c>
      <c r="AU129" s="242" t="s">
        <v>86</v>
      </c>
      <c r="AV129" s="13" t="s">
        <v>86</v>
      </c>
      <c r="AW129" s="13" t="s">
        <v>32</v>
      </c>
      <c r="AX129" s="13" t="s">
        <v>76</v>
      </c>
      <c r="AY129" s="242" t="s">
        <v>140</v>
      </c>
    </row>
    <row r="130" s="13" customFormat="1">
      <c r="A130" s="13"/>
      <c r="B130" s="231"/>
      <c r="C130" s="232"/>
      <c r="D130" s="233" t="s">
        <v>149</v>
      </c>
      <c r="E130" s="234" t="s">
        <v>1</v>
      </c>
      <c r="F130" s="235" t="s">
        <v>793</v>
      </c>
      <c r="G130" s="232"/>
      <c r="H130" s="236">
        <v>4.7999999999999998</v>
      </c>
      <c r="I130" s="237"/>
      <c r="J130" s="232"/>
      <c r="K130" s="232"/>
      <c r="L130" s="238"/>
      <c r="M130" s="239"/>
      <c r="N130" s="240"/>
      <c r="O130" s="240"/>
      <c r="P130" s="240"/>
      <c r="Q130" s="240"/>
      <c r="R130" s="240"/>
      <c r="S130" s="240"/>
      <c r="T130" s="24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2" t="s">
        <v>149</v>
      </c>
      <c r="AU130" s="242" t="s">
        <v>86</v>
      </c>
      <c r="AV130" s="13" t="s">
        <v>86</v>
      </c>
      <c r="AW130" s="13" t="s">
        <v>32</v>
      </c>
      <c r="AX130" s="13" t="s">
        <v>76</v>
      </c>
      <c r="AY130" s="242" t="s">
        <v>140</v>
      </c>
    </row>
    <row r="131" s="14" customFormat="1">
      <c r="A131" s="14"/>
      <c r="B131" s="243"/>
      <c r="C131" s="244"/>
      <c r="D131" s="233" t="s">
        <v>149</v>
      </c>
      <c r="E131" s="245" t="s">
        <v>1</v>
      </c>
      <c r="F131" s="246" t="s">
        <v>151</v>
      </c>
      <c r="G131" s="244"/>
      <c r="H131" s="247">
        <v>187.68000000000001</v>
      </c>
      <c r="I131" s="248"/>
      <c r="J131" s="244"/>
      <c r="K131" s="244"/>
      <c r="L131" s="249"/>
      <c r="M131" s="250"/>
      <c r="N131" s="251"/>
      <c r="O131" s="251"/>
      <c r="P131" s="251"/>
      <c r="Q131" s="251"/>
      <c r="R131" s="251"/>
      <c r="S131" s="251"/>
      <c r="T131" s="25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3" t="s">
        <v>149</v>
      </c>
      <c r="AU131" s="253" t="s">
        <v>86</v>
      </c>
      <c r="AV131" s="14" t="s">
        <v>147</v>
      </c>
      <c r="AW131" s="14" t="s">
        <v>32</v>
      </c>
      <c r="AX131" s="14" t="s">
        <v>84</v>
      </c>
      <c r="AY131" s="253" t="s">
        <v>140</v>
      </c>
    </row>
    <row r="132" s="2" customFormat="1" ht="62.7" customHeight="1">
      <c r="A132" s="38"/>
      <c r="B132" s="39"/>
      <c r="C132" s="218" t="s">
        <v>86</v>
      </c>
      <c r="D132" s="218" t="s">
        <v>142</v>
      </c>
      <c r="E132" s="219" t="s">
        <v>181</v>
      </c>
      <c r="F132" s="220" t="s">
        <v>182</v>
      </c>
      <c r="G132" s="221" t="s">
        <v>169</v>
      </c>
      <c r="H132" s="222">
        <v>76.920000000000002</v>
      </c>
      <c r="I132" s="223"/>
      <c r="J132" s="224">
        <f>ROUND(I132*H132,2)</f>
        <v>0</v>
      </c>
      <c r="K132" s="220" t="s">
        <v>245</v>
      </c>
      <c r="L132" s="44"/>
      <c r="M132" s="225" t="s">
        <v>1</v>
      </c>
      <c r="N132" s="226" t="s">
        <v>41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147</v>
      </c>
      <c r="AT132" s="229" t="s">
        <v>142</v>
      </c>
      <c r="AU132" s="229" t="s">
        <v>86</v>
      </c>
      <c r="AY132" s="17" t="s">
        <v>140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84</v>
      </c>
      <c r="BK132" s="230">
        <f>ROUND(I132*H132,2)</f>
        <v>0</v>
      </c>
      <c r="BL132" s="17" t="s">
        <v>147</v>
      </c>
      <c r="BM132" s="229" t="s">
        <v>794</v>
      </c>
    </row>
    <row r="133" s="15" customFormat="1">
      <c r="A133" s="15"/>
      <c r="B133" s="254"/>
      <c r="C133" s="255"/>
      <c r="D133" s="233" t="s">
        <v>149</v>
      </c>
      <c r="E133" s="256" t="s">
        <v>1</v>
      </c>
      <c r="F133" s="257" t="s">
        <v>184</v>
      </c>
      <c r="G133" s="255"/>
      <c r="H133" s="256" t="s">
        <v>1</v>
      </c>
      <c r="I133" s="258"/>
      <c r="J133" s="255"/>
      <c r="K133" s="255"/>
      <c r="L133" s="259"/>
      <c r="M133" s="260"/>
      <c r="N133" s="261"/>
      <c r="O133" s="261"/>
      <c r="P133" s="261"/>
      <c r="Q133" s="261"/>
      <c r="R133" s="261"/>
      <c r="S133" s="261"/>
      <c r="T133" s="262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63" t="s">
        <v>149</v>
      </c>
      <c r="AU133" s="263" t="s">
        <v>86</v>
      </c>
      <c r="AV133" s="15" t="s">
        <v>84</v>
      </c>
      <c r="AW133" s="15" t="s">
        <v>32</v>
      </c>
      <c r="AX133" s="15" t="s">
        <v>76</v>
      </c>
      <c r="AY133" s="263" t="s">
        <v>140</v>
      </c>
    </row>
    <row r="134" s="13" customFormat="1">
      <c r="A134" s="13"/>
      <c r="B134" s="231"/>
      <c r="C134" s="232"/>
      <c r="D134" s="233" t="s">
        <v>149</v>
      </c>
      <c r="E134" s="234" t="s">
        <v>1</v>
      </c>
      <c r="F134" s="235" t="s">
        <v>795</v>
      </c>
      <c r="G134" s="232"/>
      <c r="H134" s="236">
        <v>187.68000000000001</v>
      </c>
      <c r="I134" s="237"/>
      <c r="J134" s="232"/>
      <c r="K134" s="232"/>
      <c r="L134" s="238"/>
      <c r="M134" s="239"/>
      <c r="N134" s="240"/>
      <c r="O134" s="240"/>
      <c r="P134" s="240"/>
      <c r="Q134" s="240"/>
      <c r="R134" s="240"/>
      <c r="S134" s="240"/>
      <c r="T134" s="24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2" t="s">
        <v>149</v>
      </c>
      <c r="AU134" s="242" t="s">
        <v>86</v>
      </c>
      <c r="AV134" s="13" t="s">
        <v>86</v>
      </c>
      <c r="AW134" s="13" t="s">
        <v>32</v>
      </c>
      <c r="AX134" s="13" t="s">
        <v>76</v>
      </c>
      <c r="AY134" s="242" t="s">
        <v>140</v>
      </c>
    </row>
    <row r="135" s="15" customFormat="1">
      <c r="A135" s="15"/>
      <c r="B135" s="254"/>
      <c r="C135" s="255"/>
      <c r="D135" s="233" t="s">
        <v>149</v>
      </c>
      <c r="E135" s="256" t="s">
        <v>1</v>
      </c>
      <c r="F135" s="257" t="s">
        <v>186</v>
      </c>
      <c r="G135" s="255"/>
      <c r="H135" s="256" t="s">
        <v>1</v>
      </c>
      <c r="I135" s="258"/>
      <c r="J135" s="255"/>
      <c r="K135" s="255"/>
      <c r="L135" s="259"/>
      <c r="M135" s="260"/>
      <c r="N135" s="261"/>
      <c r="O135" s="261"/>
      <c r="P135" s="261"/>
      <c r="Q135" s="261"/>
      <c r="R135" s="261"/>
      <c r="S135" s="261"/>
      <c r="T135" s="262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3" t="s">
        <v>149</v>
      </c>
      <c r="AU135" s="263" t="s">
        <v>86</v>
      </c>
      <c r="AV135" s="15" t="s">
        <v>84</v>
      </c>
      <c r="AW135" s="15" t="s">
        <v>32</v>
      </c>
      <c r="AX135" s="15" t="s">
        <v>76</v>
      </c>
      <c r="AY135" s="263" t="s">
        <v>140</v>
      </c>
    </row>
    <row r="136" s="13" customFormat="1">
      <c r="A136" s="13"/>
      <c r="B136" s="231"/>
      <c r="C136" s="232"/>
      <c r="D136" s="233" t="s">
        <v>149</v>
      </c>
      <c r="E136" s="234" t="s">
        <v>1</v>
      </c>
      <c r="F136" s="235" t="s">
        <v>796</v>
      </c>
      <c r="G136" s="232"/>
      <c r="H136" s="236">
        <v>-110.76000000000001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149</v>
      </c>
      <c r="AU136" s="242" t="s">
        <v>86</v>
      </c>
      <c r="AV136" s="13" t="s">
        <v>86</v>
      </c>
      <c r="AW136" s="13" t="s">
        <v>32</v>
      </c>
      <c r="AX136" s="13" t="s">
        <v>76</v>
      </c>
      <c r="AY136" s="242" t="s">
        <v>140</v>
      </c>
    </row>
    <row r="137" s="14" customFormat="1">
      <c r="A137" s="14"/>
      <c r="B137" s="243"/>
      <c r="C137" s="244"/>
      <c r="D137" s="233" t="s">
        <v>149</v>
      </c>
      <c r="E137" s="245" t="s">
        <v>1</v>
      </c>
      <c r="F137" s="246" t="s">
        <v>151</v>
      </c>
      <c r="G137" s="244"/>
      <c r="H137" s="247">
        <v>76.920000000000002</v>
      </c>
      <c r="I137" s="248"/>
      <c r="J137" s="244"/>
      <c r="K137" s="244"/>
      <c r="L137" s="249"/>
      <c r="M137" s="250"/>
      <c r="N137" s="251"/>
      <c r="O137" s="251"/>
      <c r="P137" s="251"/>
      <c r="Q137" s="251"/>
      <c r="R137" s="251"/>
      <c r="S137" s="251"/>
      <c r="T137" s="2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3" t="s">
        <v>149</v>
      </c>
      <c r="AU137" s="253" t="s">
        <v>86</v>
      </c>
      <c r="AV137" s="14" t="s">
        <v>147</v>
      </c>
      <c r="AW137" s="14" t="s">
        <v>32</v>
      </c>
      <c r="AX137" s="14" t="s">
        <v>84</v>
      </c>
      <c r="AY137" s="253" t="s">
        <v>140</v>
      </c>
    </row>
    <row r="138" s="2" customFormat="1" ht="66.75" customHeight="1">
      <c r="A138" s="38"/>
      <c r="B138" s="39"/>
      <c r="C138" s="218" t="s">
        <v>156</v>
      </c>
      <c r="D138" s="218" t="s">
        <v>142</v>
      </c>
      <c r="E138" s="219" t="s">
        <v>189</v>
      </c>
      <c r="F138" s="220" t="s">
        <v>190</v>
      </c>
      <c r="G138" s="221" t="s">
        <v>169</v>
      </c>
      <c r="H138" s="222">
        <v>384.60000000000002</v>
      </c>
      <c r="I138" s="223"/>
      <c r="J138" s="224">
        <f>ROUND(I138*H138,2)</f>
        <v>0</v>
      </c>
      <c r="K138" s="220" t="s">
        <v>245</v>
      </c>
      <c r="L138" s="44"/>
      <c r="M138" s="225" t="s">
        <v>1</v>
      </c>
      <c r="N138" s="226" t="s">
        <v>41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147</v>
      </c>
      <c r="AT138" s="229" t="s">
        <v>142</v>
      </c>
      <c r="AU138" s="229" t="s">
        <v>86</v>
      </c>
      <c r="AY138" s="17" t="s">
        <v>140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84</v>
      </c>
      <c r="BK138" s="230">
        <f>ROUND(I138*H138,2)</f>
        <v>0</v>
      </c>
      <c r="BL138" s="17" t="s">
        <v>147</v>
      </c>
      <c r="BM138" s="229" t="s">
        <v>797</v>
      </c>
    </row>
    <row r="139" s="13" customFormat="1">
      <c r="A139" s="13"/>
      <c r="B139" s="231"/>
      <c r="C139" s="232"/>
      <c r="D139" s="233" t="s">
        <v>149</v>
      </c>
      <c r="E139" s="232"/>
      <c r="F139" s="235" t="s">
        <v>798</v>
      </c>
      <c r="G139" s="232"/>
      <c r="H139" s="236">
        <v>384.60000000000002</v>
      </c>
      <c r="I139" s="237"/>
      <c r="J139" s="232"/>
      <c r="K139" s="232"/>
      <c r="L139" s="238"/>
      <c r="M139" s="239"/>
      <c r="N139" s="240"/>
      <c r="O139" s="240"/>
      <c r="P139" s="240"/>
      <c r="Q139" s="240"/>
      <c r="R139" s="240"/>
      <c r="S139" s="240"/>
      <c r="T139" s="241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2" t="s">
        <v>149</v>
      </c>
      <c r="AU139" s="242" t="s">
        <v>86</v>
      </c>
      <c r="AV139" s="13" t="s">
        <v>86</v>
      </c>
      <c r="AW139" s="13" t="s">
        <v>4</v>
      </c>
      <c r="AX139" s="13" t="s">
        <v>84</v>
      </c>
      <c r="AY139" s="242" t="s">
        <v>140</v>
      </c>
    </row>
    <row r="140" s="2" customFormat="1" ht="44.25" customHeight="1">
      <c r="A140" s="38"/>
      <c r="B140" s="39"/>
      <c r="C140" s="218" t="s">
        <v>147</v>
      </c>
      <c r="D140" s="218" t="s">
        <v>142</v>
      </c>
      <c r="E140" s="219" t="s">
        <v>194</v>
      </c>
      <c r="F140" s="220" t="s">
        <v>195</v>
      </c>
      <c r="G140" s="221" t="s">
        <v>196</v>
      </c>
      <c r="H140" s="222">
        <v>138.45599999999999</v>
      </c>
      <c r="I140" s="223"/>
      <c r="J140" s="224">
        <f>ROUND(I140*H140,2)</f>
        <v>0</v>
      </c>
      <c r="K140" s="220" t="s">
        <v>245</v>
      </c>
      <c r="L140" s="44"/>
      <c r="M140" s="225" t="s">
        <v>1</v>
      </c>
      <c r="N140" s="226" t="s">
        <v>41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147</v>
      </c>
      <c r="AT140" s="229" t="s">
        <v>142</v>
      </c>
      <c r="AU140" s="229" t="s">
        <v>86</v>
      </c>
      <c r="AY140" s="17" t="s">
        <v>140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84</v>
      </c>
      <c r="BK140" s="230">
        <f>ROUND(I140*H140,2)</f>
        <v>0</v>
      </c>
      <c r="BL140" s="17" t="s">
        <v>147</v>
      </c>
      <c r="BM140" s="229" t="s">
        <v>799</v>
      </c>
    </row>
    <row r="141" s="13" customFormat="1">
      <c r="A141" s="13"/>
      <c r="B141" s="231"/>
      <c r="C141" s="232"/>
      <c r="D141" s="233" t="s">
        <v>149</v>
      </c>
      <c r="E141" s="232"/>
      <c r="F141" s="235" t="s">
        <v>800</v>
      </c>
      <c r="G141" s="232"/>
      <c r="H141" s="236">
        <v>138.45599999999999</v>
      </c>
      <c r="I141" s="237"/>
      <c r="J141" s="232"/>
      <c r="K141" s="232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149</v>
      </c>
      <c r="AU141" s="242" t="s">
        <v>86</v>
      </c>
      <c r="AV141" s="13" t="s">
        <v>86</v>
      </c>
      <c r="AW141" s="13" t="s">
        <v>4</v>
      </c>
      <c r="AX141" s="13" t="s">
        <v>84</v>
      </c>
      <c r="AY141" s="242" t="s">
        <v>140</v>
      </c>
    </row>
    <row r="142" s="2" customFormat="1" ht="37.8" customHeight="1">
      <c r="A142" s="38"/>
      <c r="B142" s="39"/>
      <c r="C142" s="218" t="s">
        <v>166</v>
      </c>
      <c r="D142" s="218" t="s">
        <v>142</v>
      </c>
      <c r="E142" s="219" t="s">
        <v>200</v>
      </c>
      <c r="F142" s="220" t="s">
        <v>201</v>
      </c>
      <c r="G142" s="221" t="s">
        <v>169</v>
      </c>
      <c r="H142" s="222">
        <v>76.920000000000002</v>
      </c>
      <c r="I142" s="223"/>
      <c r="J142" s="224">
        <f>ROUND(I142*H142,2)</f>
        <v>0</v>
      </c>
      <c r="K142" s="220" t="s">
        <v>245</v>
      </c>
      <c r="L142" s="44"/>
      <c r="M142" s="225" t="s">
        <v>1</v>
      </c>
      <c r="N142" s="226" t="s">
        <v>41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147</v>
      </c>
      <c r="AT142" s="229" t="s">
        <v>142</v>
      </c>
      <c r="AU142" s="229" t="s">
        <v>86</v>
      </c>
      <c r="AY142" s="17" t="s">
        <v>140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84</v>
      </c>
      <c r="BK142" s="230">
        <f>ROUND(I142*H142,2)</f>
        <v>0</v>
      </c>
      <c r="BL142" s="17" t="s">
        <v>147</v>
      </c>
      <c r="BM142" s="229" t="s">
        <v>801</v>
      </c>
    </row>
    <row r="143" s="2" customFormat="1" ht="44.25" customHeight="1">
      <c r="A143" s="38"/>
      <c r="B143" s="39"/>
      <c r="C143" s="218" t="s">
        <v>175</v>
      </c>
      <c r="D143" s="218" t="s">
        <v>142</v>
      </c>
      <c r="E143" s="219" t="s">
        <v>204</v>
      </c>
      <c r="F143" s="220" t="s">
        <v>205</v>
      </c>
      <c r="G143" s="221" t="s">
        <v>169</v>
      </c>
      <c r="H143" s="222">
        <v>110.76000000000001</v>
      </c>
      <c r="I143" s="223"/>
      <c r="J143" s="224">
        <f>ROUND(I143*H143,2)</f>
        <v>0</v>
      </c>
      <c r="K143" s="220" t="s">
        <v>245</v>
      </c>
      <c r="L143" s="44"/>
      <c r="M143" s="225" t="s">
        <v>1</v>
      </c>
      <c r="N143" s="226" t="s">
        <v>41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147</v>
      </c>
      <c r="AT143" s="229" t="s">
        <v>142</v>
      </c>
      <c r="AU143" s="229" t="s">
        <v>86</v>
      </c>
      <c r="AY143" s="17" t="s">
        <v>140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84</v>
      </c>
      <c r="BK143" s="230">
        <f>ROUND(I143*H143,2)</f>
        <v>0</v>
      </c>
      <c r="BL143" s="17" t="s">
        <v>147</v>
      </c>
      <c r="BM143" s="229" t="s">
        <v>802</v>
      </c>
    </row>
    <row r="144" s="13" customFormat="1">
      <c r="A144" s="13"/>
      <c r="B144" s="231"/>
      <c r="C144" s="232"/>
      <c r="D144" s="233" t="s">
        <v>149</v>
      </c>
      <c r="E144" s="234" t="s">
        <v>1</v>
      </c>
      <c r="F144" s="235" t="s">
        <v>803</v>
      </c>
      <c r="G144" s="232"/>
      <c r="H144" s="236">
        <v>74.879999999999995</v>
      </c>
      <c r="I144" s="237"/>
      <c r="J144" s="232"/>
      <c r="K144" s="232"/>
      <c r="L144" s="238"/>
      <c r="M144" s="239"/>
      <c r="N144" s="240"/>
      <c r="O144" s="240"/>
      <c r="P144" s="240"/>
      <c r="Q144" s="240"/>
      <c r="R144" s="240"/>
      <c r="S144" s="240"/>
      <c r="T144" s="241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2" t="s">
        <v>149</v>
      </c>
      <c r="AU144" s="242" t="s">
        <v>86</v>
      </c>
      <c r="AV144" s="13" t="s">
        <v>86</v>
      </c>
      <c r="AW144" s="13" t="s">
        <v>32</v>
      </c>
      <c r="AX144" s="13" t="s">
        <v>76</v>
      </c>
      <c r="AY144" s="242" t="s">
        <v>140</v>
      </c>
    </row>
    <row r="145" s="13" customFormat="1">
      <c r="A145" s="13"/>
      <c r="B145" s="231"/>
      <c r="C145" s="232"/>
      <c r="D145" s="233" t="s">
        <v>149</v>
      </c>
      <c r="E145" s="234" t="s">
        <v>1</v>
      </c>
      <c r="F145" s="235" t="s">
        <v>804</v>
      </c>
      <c r="G145" s="232"/>
      <c r="H145" s="236">
        <v>17.16</v>
      </c>
      <c r="I145" s="237"/>
      <c r="J145" s="232"/>
      <c r="K145" s="232"/>
      <c r="L145" s="238"/>
      <c r="M145" s="239"/>
      <c r="N145" s="240"/>
      <c r="O145" s="240"/>
      <c r="P145" s="240"/>
      <c r="Q145" s="240"/>
      <c r="R145" s="240"/>
      <c r="S145" s="240"/>
      <c r="T145" s="241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2" t="s">
        <v>149</v>
      </c>
      <c r="AU145" s="242" t="s">
        <v>86</v>
      </c>
      <c r="AV145" s="13" t="s">
        <v>86</v>
      </c>
      <c r="AW145" s="13" t="s">
        <v>32</v>
      </c>
      <c r="AX145" s="13" t="s">
        <v>76</v>
      </c>
      <c r="AY145" s="242" t="s">
        <v>140</v>
      </c>
    </row>
    <row r="146" s="13" customFormat="1">
      <c r="A146" s="13"/>
      <c r="B146" s="231"/>
      <c r="C146" s="232"/>
      <c r="D146" s="233" t="s">
        <v>149</v>
      </c>
      <c r="E146" s="234" t="s">
        <v>1</v>
      </c>
      <c r="F146" s="235" t="s">
        <v>805</v>
      </c>
      <c r="G146" s="232"/>
      <c r="H146" s="236">
        <v>15.84</v>
      </c>
      <c r="I146" s="237"/>
      <c r="J146" s="232"/>
      <c r="K146" s="232"/>
      <c r="L146" s="238"/>
      <c r="M146" s="239"/>
      <c r="N146" s="240"/>
      <c r="O146" s="240"/>
      <c r="P146" s="240"/>
      <c r="Q146" s="240"/>
      <c r="R146" s="240"/>
      <c r="S146" s="240"/>
      <c r="T146" s="241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2" t="s">
        <v>149</v>
      </c>
      <c r="AU146" s="242" t="s">
        <v>86</v>
      </c>
      <c r="AV146" s="13" t="s">
        <v>86</v>
      </c>
      <c r="AW146" s="13" t="s">
        <v>32</v>
      </c>
      <c r="AX146" s="13" t="s">
        <v>76</v>
      </c>
      <c r="AY146" s="242" t="s">
        <v>140</v>
      </c>
    </row>
    <row r="147" s="13" customFormat="1">
      <c r="A147" s="13"/>
      <c r="B147" s="231"/>
      <c r="C147" s="232"/>
      <c r="D147" s="233" t="s">
        <v>149</v>
      </c>
      <c r="E147" s="234" t="s">
        <v>1</v>
      </c>
      <c r="F147" s="235" t="s">
        <v>806</v>
      </c>
      <c r="G147" s="232"/>
      <c r="H147" s="236">
        <v>2.8799999999999999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149</v>
      </c>
      <c r="AU147" s="242" t="s">
        <v>86</v>
      </c>
      <c r="AV147" s="13" t="s">
        <v>86</v>
      </c>
      <c r="AW147" s="13" t="s">
        <v>32</v>
      </c>
      <c r="AX147" s="13" t="s">
        <v>76</v>
      </c>
      <c r="AY147" s="242" t="s">
        <v>140</v>
      </c>
    </row>
    <row r="148" s="14" customFormat="1">
      <c r="A148" s="14"/>
      <c r="B148" s="243"/>
      <c r="C148" s="244"/>
      <c r="D148" s="233" t="s">
        <v>149</v>
      </c>
      <c r="E148" s="245" t="s">
        <v>1</v>
      </c>
      <c r="F148" s="246" t="s">
        <v>151</v>
      </c>
      <c r="G148" s="244"/>
      <c r="H148" s="247">
        <v>110.76000000000001</v>
      </c>
      <c r="I148" s="248"/>
      <c r="J148" s="244"/>
      <c r="K148" s="244"/>
      <c r="L148" s="249"/>
      <c r="M148" s="250"/>
      <c r="N148" s="251"/>
      <c r="O148" s="251"/>
      <c r="P148" s="251"/>
      <c r="Q148" s="251"/>
      <c r="R148" s="251"/>
      <c r="S148" s="251"/>
      <c r="T148" s="252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3" t="s">
        <v>149</v>
      </c>
      <c r="AU148" s="253" t="s">
        <v>86</v>
      </c>
      <c r="AV148" s="14" t="s">
        <v>147</v>
      </c>
      <c r="AW148" s="14" t="s">
        <v>32</v>
      </c>
      <c r="AX148" s="14" t="s">
        <v>84</v>
      </c>
      <c r="AY148" s="253" t="s">
        <v>140</v>
      </c>
    </row>
    <row r="149" s="2" customFormat="1" ht="66.75" customHeight="1">
      <c r="A149" s="38"/>
      <c r="B149" s="39"/>
      <c r="C149" s="218" t="s">
        <v>180</v>
      </c>
      <c r="D149" s="218" t="s">
        <v>142</v>
      </c>
      <c r="E149" s="219" t="s">
        <v>807</v>
      </c>
      <c r="F149" s="220" t="s">
        <v>808</v>
      </c>
      <c r="G149" s="221" t="s">
        <v>169</v>
      </c>
      <c r="H149" s="222">
        <v>58.68</v>
      </c>
      <c r="I149" s="223"/>
      <c r="J149" s="224">
        <f>ROUND(I149*H149,2)</f>
        <v>0</v>
      </c>
      <c r="K149" s="220" t="s">
        <v>245</v>
      </c>
      <c r="L149" s="44"/>
      <c r="M149" s="225" t="s">
        <v>1</v>
      </c>
      <c r="N149" s="226" t="s">
        <v>41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147</v>
      </c>
      <c r="AT149" s="229" t="s">
        <v>142</v>
      </c>
      <c r="AU149" s="229" t="s">
        <v>86</v>
      </c>
      <c r="AY149" s="17" t="s">
        <v>140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84</v>
      </c>
      <c r="BK149" s="230">
        <f>ROUND(I149*H149,2)</f>
        <v>0</v>
      </c>
      <c r="BL149" s="17" t="s">
        <v>147</v>
      </c>
      <c r="BM149" s="229" t="s">
        <v>809</v>
      </c>
    </row>
    <row r="150" s="13" customFormat="1">
      <c r="A150" s="13"/>
      <c r="B150" s="231"/>
      <c r="C150" s="232"/>
      <c r="D150" s="233" t="s">
        <v>149</v>
      </c>
      <c r="E150" s="234" t="s">
        <v>1</v>
      </c>
      <c r="F150" s="235" t="s">
        <v>810</v>
      </c>
      <c r="G150" s="232"/>
      <c r="H150" s="236">
        <v>37.439999999999998</v>
      </c>
      <c r="I150" s="237"/>
      <c r="J150" s="232"/>
      <c r="K150" s="232"/>
      <c r="L150" s="238"/>
      <c r="M150" s="239"/>
      <c r="N150" s="240"/>
      <c r="O150" s="240"/>
      <c r="P150" s="240"/>
      <c r="Q150" s="240"/>
      <c r="R150" s="240"/>
      <c r="S150" s="240"/>
      <c r="T150" s="24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2" t="s">
        <v>149</v>
      </c>
      <c r="AU150" s="242" t="s">
        <v>86</v>
      </c>
      <c r="AV150" s="13" t="s">
        <v>86</v>
      </c>
      <c r="AW150" s="13" t="s">
        <v>32</v>
      </c>
      <c r="AX150" s="13" t="s">
        <v>76</v>
      </c>
      <c r="AY150" s="242" t="s">
        <v>140</v>
      </c>
    </row>
    <row r="151" s="13" customFormat="1">
      <c r="A151" s="13"/>
      <c r="B151" s="231"/>
      <c r="C151" s="232"/>
      <c r="D151" s="233" t="s">
        <v>149</v>
      </c>
      <c r="E151" s="234" t="s">
        <v>1</v>
      </c>
      <c r="F151" s="235" t="s">
        <v>811</v>
      </c>
      <c r="G151" s="232"/>
      <c r="H151" s="236">
        <v>9.2400000000000002</v>
      </c>
      <c r="I151" s="237"/>
      <c r="J151" s="232"/>
      <c r="K151" s="232"/>
      <c r="L151" s="238"/>
      <c r="M151" s="239"/>
      <c r="N151" s="240"/>
      <c r="O151" s="240"/>
      <c r="P151" s="240"/>
      <c r="Q151" s="240"/>
      <c r="R151" s="240"/>
      <c r="S151" s="240"/>
      <c r="T151" s="24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2" t="s">
        <v>149</v>
      </c>
      <c r="AU151" s="242" t="s">
        <v>86</v>
      </c>
      <c r="AV151" s="13" t="s">
        <v>86</v>
      </c>
      <c r="AW151" s="13" t="s">
        <v>32</v>
      </c>
      <c r="AX151" s="13" t="s">
        <v>76</v>
      </c>
      <c r="AY151" s="242" t="s">
        <v>140</v>
      </c>
    </row>
    <row r="152" s="13" customFormat="1">
      <c r="A152" s="13"/>
      <c r="B152" s="231"/>
      <c r="C152" s="232"/>
      <c r="D152" s="233" t="s">
        <v>149</v>
      </c>
      <c r="E152" s="234" t="s">
        <v>1</v>
      </c>
      <c r="F152" s="235" t="s">
        <v>812</v>
      </c>
      <c r="G152" s="232"/>
      <c r="H152" s="236">
        <v>10.560000000000001</v>
      </c>
      <c r="I152" s="237"/>
      <c r="J152" s="232"/>
      <c r="K152" s="232"/>
      <c r="L152" s="238"/>
      <c r="M152" s="239"/>
      <c r="N152" s="240"/>
      <c r="O152" s="240"/>
      <c r="P152" s="240"/>
      <c r="Q152" s="240"/>
      <c r="R152" s="240"/>
      <c r="S152" s="240"/>
      <c r="T152" s="241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2" t="s">
        <v>149</v>
      </c>
      <c r="AU152" s="242" t="s">
        <v>86</v>
      </c>
      <c r="AV152" s="13" t="s">
        <v>86</v>
      </c>
      <c r="AW152" s="13" t="s">
        <v>32</v>
      </c>
      <c r="AX152" s="13" t="s">
        <v>76</v>
      </c>
      <c r="AY152" s="242" t="s">
        <v>140</v>
      </c>
    </row>
    <row r="153" s="13" customFormat="1">
      <c r="A153" s="13"/>
      <c r="B153" s="231"/>
      <c r="C153" s="232"/>
      <c r="D153" s="233" t="s">
        <v>149</v>
      </c>
      <c r="E153" s="234" t="s">
        <v>1</v>
      </c>
      <c r="F153" s="235" t="s">
        <v>813</v>
      </c>
      <c r="G153" s="232"/>
      <c r="H153" s="236">
        <v>1.44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149</v>
      </c>
      <c r="AU153" s="242" t="s">
        <v>86</v>
      </c>
      <c r="AV153" s="13" t="s">
        <v>86</v>
      </c>
      <c r="AW153" s="13" t="s">
        <v>32</v>
      </c>
      <c r="AX153" s="13" t="s">
        <v>76</v>
      </c>
      <c r="AY153" s="242" t="s">
        <v>140</v>
      </c>
    </row>
    <row r="154" s="14" customFormat="1">
      <c r="A154" s="14"/>
      <c r="B154" s="243"/>
      <c r="C154" s="244"/>
      <c r="D154" s="233" t="s">
        <v>149</v>
      </c>
      <c r="E154" s="245" t="s">
        <v>1</v>
      </c>
      <c r="F154" s="246" t="s">
        <v>151</v>
      </c>
      <c r="G154" s="244"/>
      <c r="H154" s="247">
        <v>58.68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3" t="s">
        <v>149</v>
      </c>
      <c r="AU154" s="253" t="s">
        <v>86</v>
      </c>
      <c r="AV154" s="14" t="s">
        <v>147</v>
      </c>
      <c r="AW154" s="14" t="s">
        <v>32</v>
      </c>
      <c r="AX154" s="14" t="s">
        <v>84</v>
      </c>
      <c r="AY154" s="253" t="s">
        <v>140</v>
      </c>
    </row>
    <row r="155" s="2" customFormat="1" ht="16.5" customHeight="1">
      <c r="A155" s="38"/>
      <c r="B155" s="39"/>
      <c r="C155" s="264" t="s">
        <v>188</v>
      </c>
      <c r="D155" s="264" t="s">
        <v>290</v>
      </c>
      <c r="E155" s="265" t="s">
        <v>814</v>
      </c>
      <c r="F155" s="266" t="s">
        <v>815</v>
      </c>
      <c r="G155" s="267" t="s">
        <v>196</v>
      </c>
      <c r="H155" s="268">
        <v>117.36</v>
      </c>
      <c r="I155" s="269"/>
      <c r="J155" s="270">
        <f>ROUND(I155*H155,2)</f>
        <v>0</v>
      </c>
      <c r="K155" s="266" t="s">
        <v>245</v>
      </c>
      <c r="L155" s="271"/>
      <c r="M155" s="272" t="s">
        <v>1</v>
      </c>
      <c r="N155" s="273" t="s">
        <v>41</v>
      </c>
      <c r="O155" s="91"/>
      <c r="P155" s="227">
        <f>O155*H155</f>
        <v>0</v>
      </c>
      <c r="Q155" s="227">
        <v>1</v>
      </c>
      <c r="R155" s="227">
        <f>Q155*H155</f>
        <v>117.36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188</v>
      </c>
      <c r="AT155" s="229" t="s">
        <v>290</v>
      </c>
      <c r="AU155" s="229" t="s">
        <v>86</v>
      </c>
      <c r="AY155" s="17" t="s">
        <v>140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84</v>
      </c>
      <c r="BK155" s="230">
        <f>ROUND(I155*H155,2)</f>
        <v>0</v>
      </c>
      <c r="BL155" s="17" t="s">
        <v>147</v>
      </c>
      <c r="BM155" s="229" t="s">
        <v>816</v>
      </c>
    </row>
    <row r="156" s="13" customFormat="1">
      <c r="A156" s="13"/>
      <c r="B156" s="231"/>
      <c r="C156" s="232"/>
      <c r="D156" s="233" t="s">
        <v>149</v>
      </c>
      <c r="E156" s="232"/>
      <c r="F156" s="235" t="s">
        <v>817</v>
      </c>
      <c r="G156" s="232"/>
      <c r="H156" s="236">
        <v>117.36</v>
      </c>
      <c r="I156" s="237"/>
      <c r="J156" s="232"/>
      <c r="K156" s="232"/>
      <c r="L156" s="238"/>
      <c r="M156" s="239"/>
      <c r="N156" s="240"/>
      <c r="O156" s="240"/>
      <c r="P156" s="240"/>
      <c r="Q156" s="240"/>
      <c r="R156" s="240"/>
      <c r="S156" s="240"/>
      <c r="T156" s="24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2" t="s">
        <v>149</v>
      </c>
      <c r="AU156" s="242" t="s">
        <v>86</v>
      </c>
      <c r="AV156" s="13" t="s">
        <v>86</v>
      </c>
      <c r="AW156" s="13" t="s">
        <v>4</v>
      </c>
      <c r="AX156" s="13" t="s">
        <v>84</v>
      </c>
      <c r="AY156" s="242" t="s">
        <v>140</v>
      </c>
    </row>
    <row r="157" s="12" customFormat="1" ht="22.8" customHeight="1">
      <c r="A157" s="12"/>
      <c r="B157" s="202"/>
      <c r="C157" s="203"/>
      <c r="D157" s="204" t="s">
        <v>75</v>
      </c>
      <c r="E157" s="216" t="s">
        <v>156</v>
      </c>
      <c r="F157" s="216" t="s">
        <v>253</v>
      </c>
      <c r="G157" s="203"/>
      <c r="H157" s="203"/>
      <c r="I157" s="206"/>
      <c r="J157" s="217">
        <f>BK157</f>
        <v>0</v>
      </c>
      <c r="K157" s="203"/>
      <c r="L157" s="208"/>
      <c r="M157" s="209"/>
      <c r="N157" s="210"/>
      <c r="O157" s="210"/>
      <c r="P157" s="211">
        <f>SUM(P158:P159)</f>
        <v>0</v>
      </c>
      <c r="Q157" s="210"/>
      <c r="R157" s="211">
        <f>SUM(R158:R159)</f>
        <v>0.105</v>
      </c>
      <c r="S157" s="210"/>
      <c r="T157" s="212">
        <f>SUM(T158:T159)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13" t="s">
        <v>84</v>
      </c>
      <c r="AT157" s="214" t="s">
        <v>75</v>
      </c>
      <c r="AU157" s="214" t="s">
        <v>84</v>
      </c>
      <c r="AY157" s="213" t="s">
        <v>140</v>
      </c>
      <c r="BK157" s="215">
        <f>SUM(BK158:BK159)</f>
        <v>0</v>
      </c>
    </row>
    <row r="158" s="2" customFormat="1" ht="37.8" customHeight="1">
      <c r="A158" s="38"/>
      <c r="B158" s="39"/>
      <c r="C158" s="218" t="s">
        <v>193</v>
      </c>
      <c r="D158" s="218" t="s">
        <v>142</v>
      </c>
      <c r="E158" s="219" t="s">
        <v>818</v>
      </c>
      <c r="F158" s="220" t="s">
        <v>819</v>
      </c>
      <c r="G158" s="221" t="s">
        <v>391</v>
      </c>
      <c r="H158" s="222">
        <v>1</v>
      </c>
      <c r="I158" s="223"/>
      <c r="J158" s="224">
        <f>ROUND(I158*H158,2)</f>
        <v>0</v>
      </c>
      <c r="K158" s="220" t="s">
        <v>245</v>
      </c>
      <c r="L158" s="44"/>
      <c r="M158" s="225" t="s">
        <v>1</v>
      </c>
      <c r="N158" s="226" t="s">
        <v>41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147</v>
      </c>
      <c r="AT158" s="229" t="s">
        <v>142</v>
      </c>
      <c r="AU158" s="229" t="s">
        <v>86</v>
      </c>
      <c r="AY158" s="17" t="s">
        <v>140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84</v>
      </c>
      <c r="BK158" s="230">
        <f>ROUND(I158*H158,2)</f>
        <v>0</v>
      </c>
      <c r="BL158" s="17" t="s">
        <v>147</v>
      </c>
      <c r="BM158" s="229" t="s">
        <v>820</v>
      </c>
    </row>
    <row r="159" s="2" customFormat="1" ht="24.15" customHeight="1">
      <c r="A159" s="38"/>
      <c r="B159" s="39"/>
      <c r="C159" s="264" t="s">
        <v>199</v>
      </c>
      <c r="D159" s="264" t="s">
        <v>290</v>
      </c>
      <c r="E159" s="265" t="s">
        <v>821</v>
      </c>
      <c r="F159" s="266" t="s">
        <v>822</v>
      </c>
      <c r="G159" s="267" t="s">
        <v>391</v>
      </c>
      <c r="H159" s="268">
        <v>1</v>
      </c>
      <c r="I159" s="269"/>
      <c r="J159" s="270">
        <f>ROUND(I159*H159,2)</f>
        <v>0</v>
      </c>
      <c r="K159" s="266" t="s">
        <v>245</v>
      </c>
      <c r="L159" s="271"/>
      <c r="M159" s="272" t="s">
        <v>1</v>
      </c>
      <c r="N159" s="273" t="s">
        <v>41</v>
      </c>
      <c r="O159" s="91"/>
      <c r="P159" s="227">
        <f>O159*H159</f>
        <v>0</v>
      </c>
      <c r="Q159" s="227">
        <v>0.105</v>
      </c>
      <c r="R159" s="227">
        <f>Q159*H159</f>
        <v>0.105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188</v>
      </c>
      <c r="AT159" s="229" t="s">
        <v>290</v>
      </c>
      <c r="AU159" s="229" t="s">
        <v>86</v>
      </c>
      <c r="AY159" s="17" t="s">
        <v>140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84</v>
      </c>
      <c r="BK159" s="230">
        <f>ROUND(I159*H159,2)</f>
        <v>0</v>
      </c>
      <c r="BL159" s="17" t="s">
        <v>147</v>
      </c>
      <c r="BM159" s="229" t="s">
        <v>823</v>
      </c>
    </row>
    <row r="160" s="12" customFormat="1" ht="22.8" customHeight="1">
      <c r="A160" s="12"/>
      <c r="B160" s="202"/>
      <c r="C160" s="203"/>
      <c r="D160" s="204" t="s">
        <v>75</v>
      </c>
      <c r="E160" s="216" t="s">
        <v>147</v>
      </c>
      <c r="F160" s="216" t="s">
        <v>300</v>
      </c>
      <c r="G160" s="203"/>
      <c r="H160" s="203"/>
      <c r="I160" s="206"/>
      <c r="J160" s="217">
        <f>BK160</f>
        <v>0</v>
      </c>
      <c r="K160" s="203"/>
      <c r="L160" s="208"/>
      <c r="M160" s="209"/>
      <c r="N160" s="210"/>
      <c r="O160" s="210"/>
      <c r="P160" s="211">
        <f>SUM(P161:P163)</f>
        <v>0</v>
      </c>
      <c r="Q160" s="210"/>
      <c r="R160" s="211">
        <f>SUM(R161:R163)</f>
        <v>0</v>
      </c>
      <c r="S160" s="210"/>
      <c r="T160" s="212">
        <f>SUM(T161:T163)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3" t="s">
        <v>84</v>
      </c>
      <c r="AT160" s="214" t="s">
        <v>75</v>
      </c>
      <c r="AU160" s="214" t="s">
        <v>84</v>
      </c>
      <c r="AY160" s="213" t="s">
        <v>140</v>
      </c>
      <c r="BK160" s="215">
        <f>SUM(BK161:BK163)</f>
        <v>0</v>
      </c>
    </row>
    <row r="161" s="2" customFormat="1" ht="33" customHeight="1">
      <c r="A161" s="38"/>
      <c r="B161" s="39"/>
      <c r="C161" s="218" t="s">
        <v>203</v>
      </c>
      <c r="D161" s="218" t="s">
        <v>142</v>
      </c>
      <c r="E161" s="219" t="s">
        <v>824</v>
      </c>
      <c r="F161" s="220" t="s">
        <v>825</v>
      </c>
      <c r="G161" s="221" t="s">
        <v>169</v>
      </c>
      <c r="H161" s="222">
        <v>18.239999999999998</v>
      </c>
      <c r="I161" s="223"/>
      <c r="J161" s="224">
        <f>ROUND(I161*H161,2)</f>
        <v>0</v>
      </c>
      <c r="K161" s="220" t="s">
        <v>245</v>
      </c>
      <c r="L161" s="44"/>
      <c r="M161" s="225" t="s">
        <v>1</v>
      </c>
      <c r="N161" s="226" t="s">
        <v>41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147</v>
      </c>
      <c r="AT161" s="229" t="s">
        <v>142</v>
      </c>
      <c r="AU161" s="229" t="s">
        <v>86</v>
      </c>
      <c r="AY161" s="17" t="s">
        <v>140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84</v>
      </c>
      <c r="BK161" s="230">
        <f>ROUND(I161*H161,2)</f>
        <v>0</v>
      </c>
      <c r="BL161" s="17" t="s">
        <v>147</v>
      </c>
      <c r="BM161" s="229" t="s">
        <v>826</v>
      </c>
    </row>
    <row r="162" s="13" customFormat="1">
      <c r="A162" s="13"/>
      <c r="B162" s="231"/>
      <c r="C162" s="232"/>
      <c r="D162" s="233" t="s">
        <v>149</v>
      </c>
      <c r="E162" s="234" t="s">
        <v>1</v>
      </c>
      <c r="F162" s="235" t="s">
        <v>827</v>
      </c>
      <c r="G162" s="232"/>
      <c r="H162" s="236">
        <v>18.239999999999998</v>
      </c>
      <c r="I162" s="237"/>
      <c r="J162" s="232"/>
      <c r="K162" s="232"/>
      <c r="L162" s="238"/>
      <c r="M162" s="239"/>
      <c r="N162" s="240"/>
      <c r="O162" s="240"/>
      <c r="P162" s="240"/>
      <c r="Q162" s="240"/>
      <c r="R162" s="240"/>
      <c r="S162" s="240"/>
      <c r="T162" s="241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2" t="s">
        <v>149</v>
      </c>
      <c r="AU162" s="242" t="s">
        <v>86</v>
      </c>
      <c r="AV162" s="13" t="s">
        <v>86</v>
      </c>
      <c r="AW162" s="13" t="s">
        <v>32</v>
      </c>
      <c r="AX162" s="13" t="s">
        <v>76</v>
      </c>
      <c r="AY162" s="242" t="s">
        <v>140</v>
      </c>
    </row>
    <row r="163" s="14" customFormat="1">
      <c r="A163" s="14"/>
      <c r="B163" s="243"/>
      <c r="C163" s="244"/>
      <c r="D163" s="233" t="s">
        <v>149</v>
      </c>
      <c r="E163" s="245" t="s">
        <v>1</v>
      </c>
      <c r="F163" s="246" t="s">
        <v>151</v>
      </c>
      <c r="G163" s="244"/>
      <c r="H163" s="247">
        <v>18.239999999999998</v>
      </c>
      <c r="I163" s="248"/>
      <c r="J163" s="244"/>
      <c r="K163" s="244"/>
      <c r="L163" s="249"/>
      <c r="M163" s="250"/>
      <c r="N163" s="251"/>
      <c r="O163" s="251"/>
      <c r="P163" s="251"/>
      <c r="Q163" s="251"/>
      <c r="R163" s="251"/>
      <c r="S163" s="251"/>
      <c r="T163" s="252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3" t="s">
        <v>149</v>
      </c>
      <c r="AU163" s="253" t="s">
        <v>86</v>
      </c>
      <c r="AV163" s="14" t="s">
        <v>147</v>
      </c>
      <c r="AW163" s="14" t="s">
        <v>32</v>
      </c>
      <c r="AX163" s="14" t="s">
        <v>84</v>
      </c>
      <c r="AY163" s="253" t="s">
        <v>140</v>
      </c>
    </row>
    <row r="164" s="12" customFormat="1" ht="22.8" customHeight="1">
      <c r="A164" s="12"/>
      <c r="B164" s="202"/>
      <c r="C164" s="203"/>
      <c r="D164" s="204" t="s">
        <v>75</v>
      </c>
      <c r="E164" s="216" t="s">
        <v>188</v>
      </c>
      <c r="F164" s="216" t="s">
        <v>828</v>
      </c>
      <c r="G164" s="203"/>
      <c r="H164" s="203"/>
      <c r="I164" s="206"/>
      <c r="J164" s="217">
        <f>BK164</f>
        <v>0</v>
      </c>
      <c r="K164" s="203"/>
      <c r="L164" s="208"/>
      <c r="M164" s="209"/>
      <c r="N164" s="210"/>
      <c r="O164" s="210"/>
      <c r="P164" s="211">
        <f>SUM(P165:P186)</f>
        <v>0</v>
      </c>
      <c r="Q164" s="210"/>
      <c r="R164" s="211">
        <f>SUM(R165:R186)</f>
        <v>0.77147999999999983</v>
      </c>
      <c r="S164" s="210"/>
      <c r="T164" s="212">
        <f>SUM(T165:T186)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3" t="s">
        <v>84</v>
      </c>
      <c r="AT164" s="214" t="s">
        <v>75</v>
      </c>
      <c r="AU164" s="214" t="s">
        <v>84</v>
      </c>
      <c r="AY164" s="213" t="s">
        <v>140</v>
      </c>
      <c r="BK164" s="215">
        <f>SUM(BK165:BK186)</f>
        <v>0</v>
      </c>
    </row>
    <row r="165" s="2" customFormat="1" ht="44.25" customHeight="1">
      <c r="A165" s="38"/>
      <c r="B165" s="39"/>
      <c r="C165" s="218" t="s">
        <v>213</v>
      </c>
      <c r="D165" s="218" t="s">
        <v>142</v>
      </c>
      <c r="E165" s="219" t="s">
        <v>829</v>
      </c>
      <c r="F165" s="220" t="s">
        <v>830</v>
      </c>
      <c r="G165" s="221" t="s">
        <v>159</v>
      </c>
      <c r="H165" s="222">
        <v>102</v>
      </c>
      <c r="I165" s="223"/>
      <c r="J165" s="224">
        <f>ROUND(I165*H165,2)</f>
        <v>0</v>
      </c>
      <c r="K165" s="220" t="s">
        <v>245</v>
      </c>
      <c r="L165" s="44"/>
      <c r="M165" s="225" t="s">
        <v>1</v>
      </c>
      <c r="N165" s="226" t="s">
        <v>41</v>
      </c>
      <c r="O165" s="91"/>
      <c r="P165" s="227">
        <f>O165*H165</f>
        <v>0</v>
      </c>
      <c r="Q165" s="227">
        <v>0.00183</v>
      </c>
      <c r="R165" s="227">
        <f>Q165*H165</f>
        <v>0.18665999999999999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147</v>
      </c>
      <c r="AT165" s="229" t="s">
        <v>142</v>
      </c>
      <c r="AU165" s="229" t="s">
        <v>86</v>
      </c>
      <c r="AY165" s="17" t="s">
        <v>140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84</v>
      </c>
      <c r="BK165" s="230">
        <f>ROUND(I165*H165,2)</f>
        <v>0</v>
      </c>
      <c r="BL165" s="17" t="s">
        <v>147</v>
      </c>
      <c r="BM165" s="229" t="s">
        <v>831</v>
      </c>
    </row>
    <row r="166" s="15" customFormat="1">
      <c r="A166" s="15"/>
      <c r="B166" s="254"/>
      <c r="C166" s="255"/>
      <c r="D166" s="233" t="s">
        <v>149</v>
      </c>
      <c r="E166" s="256" t="s">
        <v>1</v>
      </c>
      <c r="F166" s="257" t="s">
        <v>832</v>
      </c>
      <c r="G166" s="255"/>
      <c r="H166" s="256" t="s">
        <v>1</v>
      </c>
      <c r="I166" s="258"/>
      <c r="J166" s="255"/>
      <c r="K166" s="255"/>
      <c r="L166" s="259"/>
      <c r="M166" s="260"/>
      <c r="N166" s="261"/>
      <c r="O166" s="261"/>
      <c r="P166" s="261"/>
      <c r="Q166" s="261"/>
      <c r="R166" s="261"/>
      <c r="S166" s="261"/>
      <c r="T166" s="262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63" t="s">
        <v>149</v>
      </c>
      <c r="AU166" s="263" t="s">
        <v>86</v>
      </c>
      <c r="AV166" s="15" t="s">
        <v>84</v>
      </c>
      <c r="AW166" s="15" t="s">
        <v>32</v>
      </c>
      <c r="AX166" s="15" t="s">
        <v>76</v>
      </c>
      <c r="AY166" s="263" t="s">
        <v>140</v>
      </c>
    </row>
    <row r="167" s="13" customFormat="1">
      <c r="A167" s="13"/>
      <c r="B167" s="231"/>
      <c r="C167" s="232"/>
      <c r="D167" s="233" t="s">
        <v>149</v>
      </c>
      <c r="E167" s="234" t="s">
        <v>1</v>
      </c>
      <c r="F167" s="235" t="s">
        <v>833</v>
      </c>
      <c r="G167" s="232"/>
      <c r="H167" s="236">
        <v>102</v>
      </c>
      <c r="I167" s="237"/>
      <c r="J167" s="232"/>
      <c r="K167" s="232"/>
      <c r="L167" s="238"/>
      <c r="M167" s="239"/>
      <c r="N167" s="240"/>
      <c r="O167" s="240"/>
      <c r="P167" s="240"/>
      <c r="Q167" s="240"/>
      <c r="R167" s="240"/>
      <c r="S167" s="240"/>
      <c r="T167" s="24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2" t="s">
        <v>149</v>
      </c>
      <c r="AU167" s="242" t="s">
        <v>86</v>
      </c>
      <c r="AV167" s="13" t="s">
        <v>86</v>
      </c>
      <c r="AW167" s="13" t="s">
        <v>32</v>
      </c>
      <c r="AX167" s="13" t="s">
        <v>76</v>
      </c>
      <c r="AY167" s="242" t="s">
        <v>140</v>
      </c>
    </row>
    <row r="168" s="14" customFormat="1">
      <c r="A168" s="14"/>
      <c r="B168" s="243"/>
      <c r="C168" s="244"/>
      <c r="D168" s="233" t="s">
        <v>149</v>
      </c>
      <c r="E168" s="245" t="s">
        <v>1</v>
      </c>
      <c r="F168" s="246" t="s">
        <v>151</v>
      </c>
      <c r="G168" s="244"/>
      <c r="H168" s="247">
        <v>102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3" t="s">
        <v>149</v>
      </c>
      <c r="AU168" s="253" t="s">
        <v>86</v>
      </c>
      <c r="AV168" s="14" t="s">
        <v>147</v>
      </c>
      <c r="AW168" s="14" t="s">
        <v>32</v>
      </c>
      <c r="AX168" s="14" t="s">
        <v>84</v>
      </c>
      <c r="AY168" s="253" t="s">
        <v>140</v>
      </c>
    </row>
    <row r="169" s="2" customFormat="1" ht="44.25" customHeight="1">
      <c r="A169" s="38"/>
      <c r="B169" s="39"/>
      <c r="C169" s="218" t="s">
        <v>218</v>
      </c>
      <c r="D169" s="218" t="s">
        <v>142</v>
      </c>
      <c r="E169" s="219" t="s">
        <v>834</v>
      </c>
      <c r="F169" s="220" t="s">
        <v>835</v>
      </c>
      <c r="G169" s="221" t="s">
        <v>159</v>
      </c>
      <c r="H169" s="222">
        <v>60</v>
      </c>
      <c r="I169" s="223"/>
      <c r="J169" s="224">
        <f>ROUND(I169*H169,2)</f>
        <v>0</v>
      </c>
      <c r="K169" s="220" t="s">
        <v>245</v>
      </c>
      <c r="L169" s="44"/>
      <c r="M169" s="225" t="s">
        <v>1</v>
      </c>
      <c r="N169" s="226" t="s">
        <v>41</v>
      </c>
      <c r="O169" s="91"/>
      <c r="P169" s="227">
        <f>O169*H169</f>
        <v>0</v>
      </c>
      <c r="Q169" s="227">
        <v>0.0027899999999999999</v>
      </c>
      <c r="R169" s="227">
        <f>Q169*H169</f>
        <v>0.16739999999999999</v>
      </c>
      <c r="S169" s="227">
        <v>0</v>
      </c>
      <c r="T169" s="228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9" t="s">
        <v>147</v>
      </c>
      <c r="AT169" s="229" t="s">
        <v>142</v>
      </c>
      <c r="AU169" s="229" t="s">
        <v>86</v>
      </c>
      <c r="AY169" s="17" t="s">
        <v>140</v>
      </c>
      <c r="BE169" s="230">
        <f>IF(N169="základní",J169,0)</f>
        <v>0</v>
      </c>
      <c r="BF169" s="230">
        <f>IF(N169="snížená",J169,0)</f>
        <v>0</v>
      </c>
      <c r="BG169" s="230">
        <f>IF(N169="zákl. přenesená",J169,0)</f>
        <v>0</v>
      </c>
      <c r="BH169" s="230">
        <f>IF(N169="sníž. přenesená",J169,0)</f>
        <v>0</v>
      </c>
      <c r="BI169" s="230">
        <f>IF(N169="nulová",J169,0)</f>
        <v>0</v>
      </c>
      <c r="BJ169" s="17" t="s">
        <v>84</v>
      </c>
      <c r="BK169" s="230">
        <f>ROUND(I169*H169,2)</f>
        <v>0</v>
      </c>
      <c r="BL169" s="17" t="s">
        <v>147</v>
      </c>
      <c r="BM169" s="229" t="s">
        <v>836</v>
      </c>
    </row>
    <row r="170" s="15" customFormat="1">
      <c r="A170" s="15"/>
      <c r="B170" s="254"/>
      <c r="C170" s="255"/>
      <c r="D170" s="233" t="s">
        <v>149</v>
      </c>
      <c r="E170" s="256" t="s">
        <v>1</v>
      </c>
      <c r="F170" s="257" t="s">
        <v>832</v>
      </c>
      <c r="G170" s="255"/>
      <c r="H170" s="256" t="s">
        <v>1</v>
      </c>
      <c r="I170" s="258"/>
      <c r="J170" s="255"/>
      <c r="K170" s="255"/>
      <c r="L170" s="259"/>
      <c r="M170" s="260"/>
      <c r="N170" s="261"/>
      <c r="O170" s="261"/>
      <c r="P170" s="261"/>
      <c r="Q170" s="261"/>
      <c r="R170" s="261"/>
      <c r="S170" s="261"/>
      <c r="T170" s="262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3" t="s">
        <v>149</v>
      </c>
      <c r="AU170" s="263" t="s">
        <v>86</v>
      </c>
      <c r="AV170" s="15" t="s">
        <v>84</v>
      </c>
      <c r="AW170" s="15" t="s">
        <v>32</v>
      </c>
      <c r="AX170" s="15" t="s">
        <v>76</v>
      </c>
      <c r="AY170" s="263" t="s">
        <v>140</v>
      </c>
    </row>
    <row r="171" s="13" customFormat="1">
      <c r="A171" s="13"/>
      <c r="B171" s="231"/>
      <c r="C171" s="232"/>
      <c r="D171" s="233" t="s">
        <v>149</v>
      </c>
      <c r="E171" s="234" t="s">
        <v>1</v>
      </c>
      <c r="F171" s="235" t="s">
        <v>837</v>
      </c>
      <c r="G171" s="232"/>
      <c r="H171" s="236">
        <v>54</v>
      </c>
      <c r="I171" s="237"/>
      <c r="J171" s="232"/>
      <c r="K171" s="232"/>
      <c r="L171" s="238"/>
      <c r="M171" s="239"/>
      <c r="N171" s="240"/>
      <c r="O171" s="240"/>
      <c r="P171" s="240"/>
      <c r="Q171" s="240"/>
      <c r="R171" s="240"/>
      <c r="S171" s="240"/>
      <c r="T171" s="24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2" t="s">
        <v>149</v>
      </c>
      <c r="AU171" s="242" t="s">
        <v>86</v>
      </c>
      <c r="AV171" s="13" t="s">
        <v>86</v>
      </c>
      <c r="AW171" s="13" t="s">
        <v>32</v>
      </c>
      <c r="AX171" s="13" t="s">
        <v>76</v>
      </c>
      <c r="AY171" s="242" t="s">
        <v>140</v>
      </c>
    </row>
    <row r="172" s="15" customFormat="1">
      <c r="A172" s="15"/>
      <c r="B172" s="254"/>
      <c r="C172" s="255"/>
      <c r="D172" s="233" t="s">
        <v>149</v>
      </c>
      <c r="E172" s="256" t="s">
        <v>1</v>
      </c>
      <c r="F172" s="257" t="s">
        <v>838</v>
      </c>
      <c r="G172" s="255"/>
      <c r="H172" s="256" t="s">
        <v>1</v>
      </c>
      <c r="I172" s="258"/>
      <c r="J172" s="255"/>
      <c r="K172" s="255"/>
      <c r="L172" s="259"/>
      <c r="M172" s="260"/>
      <c r="N172" s="261"/>
      <c r="O172" s="261"/>
      <c r="P172" s="261"/>
      <c r="Q172" s="261"/>
      <c r="R172" s="261"/>
      <c r="S172" s="261"/>
      <c r="T172" s="262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3" t="s">
        <v>149</v>
      </c>
      <c r="AU172" s="263" t="s">
        <v>86</v>
      </c>
      <c r="AV172" s="15" t="s">
        <v>84</v>
      </c>
      <c r="AW172" s="15" t="s">
        <v>32</v>
      </c>
      <c r="AX172" s="15" t="s">
        <v>76</v>
      </c>
      <c r="AY172" s="263" t="s">
        <v>140</v>
      </c>
    </row>
    <row r="173" s="13" customFormat="1">
      <c r="A173" s="13"/>
      <c r="B173" s="231"/>
      <c r="C173" s="232"/>
      <c r="D173" s="233" t="s">
        <v>149</v>
      </c>
      <c r="E173" s="234" t="s">
        <v>1</v>
      </c>
      <c r="F173" s="235" t="s">
        <v>839</v>
      </c>
      <c r="G173" s="232"/>
      <c r="H173" s="236">
        <v>6</v>
      </c>
      <c r="I173" s="237"/>
      <c r="J173" s="232"/>
      <c r="K173" s="232"/>
      <c r="L173" s="238"/>
      <c r="M173" s="239"/>
      <c r="N173" s="240"/>
      <c r="O173" s="240"/>
      <c r="P173" s="240"/>
      <c r="Q173" s="240"/>
      <c r="R173" s="240"/>
      <c r="S173" s="240"/>
      <c r="T173" s="241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2" t="s">
        <v>149</v>
      </c>
      <c r="AU173" s="242" t="s">
        <v>86</v>
      </c>
      <c r="AV173" s="13" t="s">
        <v>86</v>
      </c>
      <c r="AW173" s="13" t="s">
        <v>32</v>
      </c>
      <c r="AX173" s="13" t="s">
        <v>76</v>
      </c>
      <c r="AY173" s="242" t="s">
        <v>140</v>
      </c>
    </row>
    <row r="174" s="14" customFormat="1">
      <c r="A174" s="14"/>
      <c r="B174" s="243"/>
      <c r="C174" s="244"/>
      <c r="D174" s="233" t="s">
        <v>149</v>
      </c>
      <c r="E174" s="245" t="s">
        <v>1</v>
      </c>
      <c r="F174" s="246" t="s">
        <v>151</v>
      </c>
      <c r="G174" s="244"/>
      <c r="H174" s="247">
        <v>60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3" t="s">
        <v>149</v>
      </c>
      <c r="AU174" s="253" t="s">
        <v>86</v>
      </c>
      <c r="AV174" s="14" t="s">
        <v>147</v>
      </c>
      <c r="AW174" s="14" t="s">
        <v>32</v>
      </c>
      <c r="AX174" s="14" t="s">
        <v>84</v>
      </c>
      <c r="AY174" s="253" t="s">
        <v>140</v>
      </c>
    </row>
    <row r="175" s="2" customFormat="1" ht="44.25" customHeight="1">
      <c r="A175" s="38"/>
      <c r="B175" s="39"/>
      <c r="C175" s="218" t="s">
        <v>223</v>
      </c>
      <c r="D175" s="218" t="s">
        <v>142</v>
      </c>
      <c r="E175" s="219" t="s">
        <v>840</v>
      </c>
      <c r="F175" s="220" t="s">
        <v>841</v>
      </c>
      <c r="G175" s="221" t="s">
        <v>159</v>
      </c>
      <c r="H175" s="222">
        <v>33</v>
      </c>
      <c r="I175" s="223"/>
      <c r="J175" s="224">
        <f>ROUND(I175*H175,2)</f>
        <v>0</v>
      </c>
      <c r="K175" s="220" t="s">
        <v>245</v>
      </c>
      <c r="L175" s="44"/>
      <c r="M175" s="225" t="s">
        <v>1</v>
      </c>
      <c r="N175" s="226" t="s">
        <v>41</v>
      </c>
      <c r="O175" s="91"/>
      <c r="P175" s="227">
        <f>O175*H175</f>
        <v>0</v>
      </c>
      <c r="Q175" s="227">
        <v>0.0044099999999999999</v>
      </c>
      <c r="R175" s="227">
        <f>Q175*H175</f>
        <v>0.14552999999999999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147</v>
      </c>
      <c r="AT175" s="229" t="s">
        <v>142</v>
      </c>
      <c r="AU175" s="229" t="s">
        <v>86</v>
      </c>
      <c r="AY175" s="17" t="s">
        <v>140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84</v>
      </c>
      <c r="BK175" s="230">
        <f>ROUND(I175*H175,2)</f>
        <v>0</v>
      </c>
      <c r="BL175" s="17" t="s">
        <v>147</v>
      </c>
      <c r="BM175" s="229" t="s">
        <v>842</v>
      </c>
    </row>
    <row r="176" s="15" customFormat="1">
      <c r="A176" s="15"/>
      <c r="B176" s="254"/>
      <c r="C176" s="255"/>
      <c r="D176" s="233" t="s">
        <v>149</v>
      </c>
      <c r="E176" s="256" t="s">
        <v>1</v>
      </c>
      <c r="F176" s="257" t="s">
        <v>832</v>
      </c>
      <c r="G176" s="255"/>
      <c r="H176" s="256" t="s">
        <v>1</v>
      </c>
      <c r="I176" s="258"/>
      <c r="J176" s="255"/>
      <c r="K176" s="255"/>
      <c r="L176" s="259"/>
      <c r="M176" s="260"/>
      <c r="N176" s="261"/>
      <c r="O176" s="261"/>
      <c r="P176" s="261"/>
      <c r="Q176" s="261"/>
      <c r="R176" s="261"/>
      <c r="S176" s="261"/>
      <c r="T176" s="262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63" t="s">
        <v>149</v>
      </c>
      <c r="AU176" s="263" t="s">
        <v>86</v>
      </c>
      <c r="AV176" s="15" t="s">
        <v>84</v>
      </c>
      <c r="AW176" s="15" t="s">
        <v>32</v>
      </c>
      <c r="AX176" s="15" t="s">
        <v>76</v>
      </c>
      <c r="AY176" s="263" t="s">
        <v>140</v>
      </c>
    </row>
    <row r="177" s="13" customFormat="1">
      <c r="A177" s="13"/>
      <c r="B177" s="231"/>
      <c r="C177" s="232"/>
      <c r="D177" s="233" t="s">
        <v>149</v>
      </c>
      <c r="E177" s="234" t="s">
        <v>1</v>
      </c>
      <c r="F177" s="235" t="s">
        <v>843</v>
      </c>
      <c r="G177" s="232"/>
      <c r="H177" s="236">
        <v>33</v>
      </c>
      <c r="I177" s="237"/>
      <c r="J177" s="232"/>
      <c r="K177" s="232"/>
      <c r="L177" s="238"/>
      <c r="M177" s="239"/>
      <c r="N177" s="240"/>
      <c r="O177" s="240"/>
      <c r="P177" s="240"/>
      <c r="Q177" s="240"/>
      <c r="R177" s="240"/>
      <c r="S177" s="240"/>
      <c r="T177" s="241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2" t="s">
        <v>149</v>
      </c>
      <c r="AU177" s="242" t="s">
        <v>86</v>
      </c>
      <c r="AV177" s="13" t="s">
        <v>86</v>
      </c>
      <c r="AW177" s="13" t="s">
        <v>32</v>
      </c>
      <c r="AX177" s="13" t="s">
        <v>76</v>
      </c>
      <c r="AY177" s="242" t="s">
        <v>140</v>
      </c>
    </row>
    <row r="178" s="14" customFormat="1">
      <c r="A178" s="14"/>
      <c r="B178" s="243"/>
      <c r="C178" s="244"/>
      <c r="D178" s="233" t="s">
        <v>149</v>
      </c>
      <c r="E178" s="245" t="s">
        <v>1</v>
      </c>
      <c r="F178" s="246" t="s">
        <v>151</v>
      </c>
      <c r="G178" s="244"/>
      <c r="H178" s="247">
        <v>33</v>
      </c>
      <c r="I178" s="248"/>
      <c r="J178" s="244"/>
      <c r="K178" s="244"/>
      <c r="L178" s="249"/>
      <c r="M178" s="250"/>
      <c r="N178" s="251"/>
      <c r="O178" s="251"/>
      <c r="P178" s="251"/>
      <c r="Q178" s="251"/>
      <c r="R178" s="251"/>
      <c r="S178" s="251"/>
      <c r="T178" s="252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3" t="s">
        <v>149</v>
      </c>
      <c r="AU178" s="253" t="s">
        <v>86</v>
      </c>
      <c r="AV178" s="14" t="s">
        <v>147</v>
      </c>
      <c r="AW178" s="14" t="s">
        <v>32</v>
      </c>
      <c r="AX178" s="14" t="s">
        <v>84</v>
      </c>
      <c r="AY178" s="253" t="s">
        <v>140</v>
      </c>
    </row>
    <row r="179" s="2" customFormat="1" ht="44.25" customHeight="1">
      <c r="A179" s="38"/>
      <c r="B179" s="39"/>
      <c r="C179" s="218" t="s">
        <v>8</v>
      </c>
      <c r="D179" s="218" t="s">
        <v>142</v>
      </c>
      <c r="E179" s="219" t="s">
        <v>844</v>
      </c>
      <c r="F179" s="220" t="s">
        <v>845</v>
      </c>
      <c r="G179" s="221" t="s">
        <v>159</v>
      </c>
      <c r="H179" s="222">
        <v>33</v>
      </c>
      <c r="I179" s="223"/>
      <c r="J179" s="224">
        <f>ROUND(I179*H179,2)</f>
        <v>0</v>
      </c>
      <c r="K179" s="220" t="s">
        <v>245</v>
      </c>
      <c r="L179" s="44"/>
      <c r="M179" s="225" t="s">
        <v>1</v>
      </c>
      <c r="N179" s="226" t="s">
        <v>41</v>
      </c>
      <c r="O179" s="91"/>
      <c r="P179" s="227">
        <f>O179*H179</f>
        <v>0</v>
      </c>
      <c r="Q179" s="227">
        <v>0.0078399999999999997</v>
      </c>
      <c r="R179" s="227">
        <f>Q179*H179</f>
        <v>0.25872000000000001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147</v>
      </c>
      <c r="AT179" s="229" t="s">
        <v>142</v>
      </c>
      <c r="AU179" s="229" t="s">
        <v>86</v>
      </c>
      <c r="AY179" s="17" t="s">
        <v>140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84</v>
      </c>
      <c r="BK179" s="230">
        <f>ROUND(I179*H179,2)</f>
        <v>0</v>
      </c>
      <c r="BL179" s="17" t="s">
        <v>147</v>
      </c>
      <c r="BM179" s="229" t="s">
        <v>846</v>
      </c>
    </row>
    <row r="180" s="15" customFormat="1">
      <c r="A180" s="15"/>
      <c r="B180" s="254"/>
      <c r="C180" s="255"/>
      <c r="D180" s="233" t="s">
        <v>149</v>
      </c>
      <c r="E180" s="256" t="s">
        <v>1</v>
      </c>
      <c r="F180" s="257" t="s">
        <v>832</v>
      </c>
      <c r="G180" s="255"/>
      <c r="H180" s="256" t="s">
        <v>1</v>
      </c>
      <c r="I180" s="258"/>
      <c r="J180" s="255"/>
      <c r="K180" s="255"/>
      <c r="L180" s="259"/>
      <c r="M180" s="260"/>
      <c r="N180" s="261"/>
      <c r="O180" s="261"/>
      <c r="P180" s="261"/>
      <c r="Q180" s="261"/>
      <c r="R180" s="261"/>
      <c r="S180" s="261"/>
      <c r="T180" s="262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3" t="s">
        <v>149</v>
      </c>
      <c r="AU180" s="263" t="s">
        <v>86</v>
      </c>
      <c r="AV180" s="15" t="s">
        <v>84</v>
      </c>
      <c r="AW180" s="15" t="s">
        <v>32</v>
      </c>
      <c r="AX180" s="15" t="s">
        <v>76</v>
      </c>
      <c r="AY180" s="263" t="s">
        <v>140</v>
      </c>
    </row>
    <row r="181" s="13" customFormat="1">
      <c r="A181" s="13"/>
      <c r="B181" s="231"/>
      <c r="C181" s="232"/>
      <c r="D181" s="233" t="s">
        <v>149</v>
      </c>
      <c r="E181" s="234" t="s">
        <v>1</v>
      </c>
      <c r="F181" s="235" t="s">
        <v>843</v>
      </c>
      <c r="G181" s="232"/>
      <c r="H181" s="236">
        <v>33</v>
      </c>
      <c r="I181" s="237"/>
      <c r="J181" s="232"/>
      <c r="K181" s="232"/>
      <c r="L181" s="238"/>
      <c r="M181" s="239"/>
      <c r="N181" s="240"/>
      <c r="O181" s="240"/>
      <c r="P181" s="240"/>
      <c r="Q181" s="240"/>
      <c r="R181" s="240"/>
      <c r="S181" s="240"/>
      <c r="T181" s="241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2" t="s">
        <v>149</v>
      </c>
      <c r="AU181" s="242" t="s">
        <v>86</v>
      </c>
      <c r="AV181" s="13" t="s">
        <v>86</v>
      </c>
      <c r="AW181" s="13" t="s">
        <v>32</v>
      </c>
      <c r="AX181" s="13" t="s">
        <v>76</v>
      </c>
      <c r="AY181" s="242" t="s">
        <v>140</v>
      </c>
    </row>
    <row r="182" s="14" customFormat="1">
      <c r="A182" s="14"/>
      <c r="B182" s="243"/>
      <c r="C182" s="244"/>
      <c r="D182" s="233" t="s">
        <v>149</v>
      </c>
      <c r="E182" s="245" t="s">
        <v>1</v>
      </c>
      <c r="F182" s="246" t="s">
        <v>151</v>
      </c>
      <c r="G182" s="244"/>
      <c r="H182" s="247">
        <v>33</v>
      </c>
      <c r="I182" s="248"/>
      <c r="J182" s="244"/>
      <c r="K182" s="244"/>
      <c r="L182" s="249"/>
      <c r="M182" s="250"/>
      <c r="N182" s="251"/>
      <c r="O182" s="251"/>
      <c r="P182" s="251"/>
      <c r="Q182" s="251"/>
      <c r="R182" s="251"/>
      <c r="S182" s="251"/>
      <c r="T182" s="252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3" t="s">
        <v>149</v>
      </c>
      <c r="AU182" s="253" t="s">
        <v>86</v>
      </c>
      <c r="AV182" s="14" t="s">
        <v>147</v>
      </c>
      <c r="AW182" s="14" t="s">
        <v>32</v>
      </c>
      <c r="AX182" s="14" t="s">
        <v>84</v>
      </c>
      <c r="AY182" s="253" t="s">
        <v>140</v>
      </c>
    </row>
    <row r="183" s="2" customFormat="1" ht="24.15" customHeight="1">
      <c r="A183" s="38"/>
      <c r="B183" s="39"/>
      <c r="C183" s="218" t="s">
        <v>232</v>
      </c>
      <c r="D183" s="218" t="s">
        <v>142</v>
      </c>
      <c r="E183" s="219" t="s">
        <v>847</v>
      </c>
      <c r="F183" s="220" t="s">
        <v>848</v>
      </c>
      <c r="G183" s="221" t="s">
        <v>849</v>
      </c>
      <c r="H183" s="222">
        <v>12</v>
      </c>
      <c r="I183" s="223"/>
      <c r="J183" s="224">
        <f>ROUND(I183*H183,2)</f>
        <v>0</v>
      </c>
      <c r="K183" s="220" t="s">
        <v>245</v>
      </c>
      <c r="L183" s="44"/>
      <c r="M183" s="225" t="s">
        <v>1</v>
      </c>
      <c r="N183" s="226" t="s">
        <v>41</v>
      </c>
      <c r="O183" s="91"/>
      <c r="P183" s="227">
        <f>O183*H183</f>
        <v>0</v>
      </c>
      <c r="Q183" s="227">
        <v>0.00010000000000000001</v>
      </c>
      <c r="R183" s="227">
        <f>Q183*H183</f>
        <v>0.0012000000000000001</v>
      </c>
      <c r="S183" s="227">
        <v>0</v>
      </c>
      <c r="T183" s="228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29" t="s">
        <v>147</v>
      </c>
      <c r="AT183" s="229" t="s">
        <v>142</v>
      </c>
      <c r="AU183" s="229" t="s">
        <v>86</v>
      </c>
      <c r="AY183" s="17" t="s">
        <v>140</v>
      </c>
      <c r="BE183" s="230">
        <f>IF(N183="základní",J183,0)</f>
        <v>0</v>
      </c>
      <c r="BF183" s="230">
        <f>IF(N183="snížená",J183,0)</f>
        <v>0</v>
      </c>
      <c r="BG183" s="230">
        <f>IF(N183="zákl. přenesená",J183,0)</f>
        <v>0</v>
      </c>
      <c r="BH183" s="230">
        <f>IF(N183="sníž. přenesená",J183,0)</f>
        <v>0</v>
      </c>
      <c r="BI183" s="230">
        <f>IF(N183="nulová",J183,0)</f>
        <v>0</v>
      </c>
      <c r="BJ183" s="17" t="s">
        <v>84</v>
      </c>
      <c r="BK183" s="230">
        <f>ROUND(I183*H183,2)</f>
        <v>0</v>
      </c>
      <c r="BL183" s="17" t="s">
        <v>147</v>
      </c>
      <c r="BM183" s="229" t="s">
        <v>850</v>
      </c>
    </row>
    <row r="184" s="2" customFormat="1" ht="24.15" customHeight="1">
      <c r="A184" s="38"/>
      <c r="B184" s="39"/>
      <c r="C184" s="218" t="s">
        <v>238</v>
      </c>
      <c r="D184" s="218" t="s">
        <v>142</v>
      </c>
      <c r="E184" s="219" t="s">
        <v>851</v>
      </c>
      <c r="F184" s="220" t="s">
        <v>852</v>
      </c>
      <c r="G184" s="221" t="s">
        <v>849</v>
      </c>
      <c r="H184" s="222">
        <v>3</v>
      </c>
      <c r="I184" s="223"/>
      <c r="J184" s="224">
        <f>ROUND(I184*H184,2)</f>
        <v>0</v>
      </c>
      <c r="K184" s="220" t="s">
        <v>245</v>
      </c>
      <c r="L184" s="44"/>
      <c r="M184" s="225" t="s">
        <v>1</v>
      </c>
      <c r="N184" s="226" t="s">
        <v>41</v>
      </c>
      <c r="O184" s="91"/>
      <c r="P184" s="227">
        <f>O184*H184</f>
        <v>0</v>
      </c>
      <c r="Q184" s="227">
        <v>0.00018000000000000001</v>
      </c>
      <c r="R184" s="227">
        <f>Q184*H184</f>
        <v>0.00054000000000000001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147</v>
      </c>
      <c r="AT184" s="229" t="s">
        <v>142</v>
      </c>
      <c r="AU184" s="229" t="s">
        <v>86</v>
      </c>
      <c r="AY184" s="17" t="s">
        <v>140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84</v>
      </c>
      <c r="BK184" s="230">
        <f>ROUND(I184*H184,2)</f>
        <v>0</v>
      </c>
      <c r="BL184" s="17" t="s">
        <v>147</v>
      </c>
      <c r="BM184" s="229" t="s">
        <v>853</v>
      </c>
    </row>
    <row r="185" s="2" customFormat="1" ht="24.15" customHeight="1">
      <c r="A185" s="38"/>
      <c r="B185" s="39"/>
      <c r="C185" s="218" t="s">
        <v>242</v>
      </c>
      <c r="D185" s="218" t="s">
        <v>142</v>
      </c>
      <c r="E185" s="219" t="s">
        <v>854</v>
      </c>
      <c r="F185" s="220" t="s">
        <v>855</v>
      </c>
      <c r="G185" s="221" t="s">
        <v>849</v>
      </c>
      <c r="H185" s="222">
        <v>3</v>
      </c>
      <c r="I185" s="223"/>
      <c r="J185" s="224">
        <f>ROUND(I185*H185,2)</f>
        <v>0</v>
      </c>
      <c r="K185" s="220" t="s">
        <v>245</v>
      </c>
      <c r="L185" s="44"/>
      <c r="M185" s="225" t="s">
        <v>1</v>
      </c>
      <c r="N185" s="226" t="s">
        <v>41</v>
      </c>
      <c r="O185" s="91"/>
      <c r="P185" s="227">
        <f>O185*H185</f>
        <v>0</v>
      </c>
      <c r="Q185" s="227">
        <v>0.00031</v>
      </c>
      <c r="R185" s="227">
        <f>Q185*H185</f>
        <v>0.00093000000000000005</v>
      </c>
      <c r="S185" s="227">
        <v>0</v>
      </c>
      <c r="T185" s="22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147</v>
      </c>
      <c r="AT185" s="229" t="s">
        <v>142</v>
      </c>
      <c r="AU185" s="229" t="s">
        <v>86</v>
      </c>
      <c r="AY185" s="17" t="s">
        <v>140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84</v>
      </c>
      <c r="BK185" s="230">
        <f>ROUND(I185*H185,2)</f>
        <v>0</v>
      </c>
      <c r="BL185" s="17" t="s">
        <v>147</v>
      </c>
      <c r="BM185" s="229" t="s">
        <v>856</v>
      </c>
    </row>
    <row r="186" s="2" customFormat="1" ht="24.15" customHeight="1">
      <c r="A186" s="38"/>
      <c r="B186" s="39"/>
      <c r="C186" s="218" t="s">
        <v>248</v>
      </c>
      <c r="D186" s="218" t="s">
        <v>142</v>
      </c>
      <c r="E186" s="219" t="s">
        <v>857</v>
      </c>
      <c r="F186" s="220" t="s">
        <v>858</v>
      </c>
      <c r="G186" s="221" t="s">
        <v>391</v>
      </c>
      <c r="H186" s="222">
        <v>7</v>
      </c>
      <c r="I186" s="223"/>
      <c r="J186" s="224">
        <f>ROUND(I186*H186,2)</f>
        <v>0</v>
      </c>
      <c r="K186" s="220" t="s">
        <v>245</v>
      </c>
      <c r="L186" s="44"/>
      <c r="M186" s="225" t="s">
        <v>1</v>
      </c>
      <c r="N186" s="226" t="s">
        <v>41</v>
      </c>
      <c r="O186" s="91"/>
      <c r="P186" s="227">
        <f>O186*H186</f>
        <v>0</v>
      </c>
      <c r="Q186" s="227">
        <v>0.0015</v>
      </c>
      <c r="R186" s="227">
        <f>Q186*H186</f>
        <v>0.010500000000000001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232</v>
      </c>
      <c r="AT186" s="229" t="s">
        <v>142</v>
      </c>
      <c r="AU186" s="229" t="s">
        <v>86</v>
      </c>
      <c r="AY186" s="17" t="s">
        <v>140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84</v>
      </c>
      <c r="BK186" s="230">
        <f>ROUND(I186*H186,2)</f>
        <v>0</v>
      </c>
      <c r="BL186" s="17" t="s">
        <v>232</v>
      </c>
      <c r="BM186" s="229" t="s">
        <v>859</v>
      </c>
    </row>
    <row r="187" s="12" customFormat="1" ht="22.8" customHeight="1">
      <c r="A187" s="12"/>
      <c r="B187" s="202"/>
      <c r="C187" s="203"/>
      <c r="D187" s="204" t="s">
        <v>75</v>
      </c>
      <c r="E187" s="216" t="s">
        <v>193</v>
      </c>
      <c r="F187" s="216" t="s">
        <v>359</v>
      </c>
      <c r="G187" s="203"/>
      <c r="H187" s="203"/>
      <c r="I187" s="206"/>
      <c r="J187" s="217">
        <f>BK187</f>
        <v>0</v>
      </c>
      <c r="K187" s="203"/>
      <c r="L187" s="208"/>
      <c r="M187" s="209"/>
      <c r="N187" s="210"/>
      <c r="O187" s="210"/>
      <c r="P187" s="211">
        <f>P188</f>
        <v>0</v>
      </c>
      <c r="Q187" s="210"/>
      <c r="R187" s="211">
        <f>R188</f>
        <v>39.351569999999995</v>
      </c>
      <c r="S187" s="210"/>
      <c r="T187" s="212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13" t="s">
        <v>84</v>
      </c>
      <c r="AT187" s="214" t="s">
        <v>75</v>
      </c>
      <c r="AU187" s="214" t="s">
        <v>84</v>
      </c>
      <c r="AY187" s="213" t="s">
        <v>140</v>
      </c>
      <c r="BK187" s="215">
        <f>BK188</f>
        <v>0</v>
      </c>
    </row>
    <row r="188" s="2" customFormat="1" ht="33" customHeight="1">
      <c r="A188" s="38"/>
      <c r="B188" s="39"/>
      <c r="C188" s="218" t="s">
        <v>254</v>
      </c>
      <c r="D188" s="218" t="s">
        <v>142</v>
      </c>
      <c r="E188" s="219" t="s">
        <v>860</v>
      </c>
      <c r="F188" s="220" t="s">
        <v>861</v>
      </c>
      <c r="G188" s="221" t="s">
        <v>159</v>
      </c>
      <c r="H188" s="222">
        <v>75.799999999999997</v>
      </c>
      <c r="I188" s="223"/>
      <c r="J188" s="224">
        <f>ROUND(I188*H188,2)</f>
        <v>0</v>
      </c>
      <c r="K188" s="220" t="s">
        <v>245</v>
      </c>
      <c r="L188" s="44"/>
      <c r="M188" s="225" t="s">
        <v>1</v>
      </c>
      <c r="N188" s="226" t="s">
        <v>41</v>
      </c>
      <c r="O188" s="91"/>
      <c r="P188" s="227">
        <f>O188*H188</f>
        <v>0</v>
      </c>
      <c r="Q188" s="227">
        <v>0.51915</v>
      </c>
      <c r="R188" s="227">
        <f>Q188*H188</f>
        <v>39.351569999999995</v>
      </c>
      <c r="S188" s="227">
        <v>0</v>
      </c>
      <c r="T188" s="22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9" t="s">
        <v>147</v>
      </c>
      <c r="AT188" s="229" t="s">
        <v>142</v>
      </c>
      <c r="AU188" s="229" t="s">
        <v>86</v>
      </c>
      <c r="AY188" s="17" t="s">
        <v>140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7" t="s">
        <v>84</v>
      </c>
      <c r="BK188" s="230">
        <f>ROUND(I188*H188,2)</f>
        <v>0</v>
      </c>
      <c r="BL188" s="17" t="s">
        <v>147</v>
      </c>
      <c r="BM188" s="229" t="s">
        <v>862</v>
      </c>
    </row>
    <row r="189" s="12" customFormat="1" ht="22.8" customHeight="1">
      <c r="A189" s="12"/>
      <c r="B189" s="202"/>
      <c r="C189" s="203"/>
      <c r="D189" s="204" t="s">
        <v>75</v>
      </c>
      <c r="E189" s="216" t="s">
        <v>447</v>
      </c>
      <c r="F189" s="216" t="s">
        <v>448</v>
      </c>
      <c r="G189" s="203"/>
      <c r="H189" s="203"/>
      <c r="I189" s="206"/>
      <c r="J189" s="217">
        <f>BK189</f>
        <v>0</v>
      </c>
      <c r="K189" s="203"/>
      <c r="L189" s="208"/>
      <c r="M189" s="209"/>
      <c r="N189" s="210"/>
      <c r="O189" s="210"/>
      <c r="P189" s="211">
        <f>P190</f>
        <v>0</v>
      </c>
      <c r="Q189" s="210"/>
      <c r="R189" s="211">
        <f>R190</f>
        <v>0</v>
      </c>
      <c r="S189" s="210"/>
      <c r="T189" s="212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3" t="s">
        <v>84</v>
      </c>
      <c r="AT189" s="214" t="s">
        <v>75</v>
      </c>
      <c r="AU189" s="214" t="s">
        <v>84</v>
      </c>
      <c r="AY189" s="213" t="s">
        <v>140</v>
      </c>
      <c r="BK189" s="215">
        <f>BK190</f>
        <v>0</v>
      </c>
    </row>
    <row r="190" s="2" customFormat="1" ht="49.05" customHeight="1">
      <c r="A190" s="38"/>
      <c r="B190" s="39"/>
      <c r="C190" s="218" t="s">
        <v>7</v>
      </c>
      <c r="D190" s="218" t="s">
        <v>142</v>
      </c>
      <c r="E190" s="219" t="s">
        <v>863</v>
      </c>
      <c r="F190" s="220" t="s">
        <v>864</v>
      </c>
      <c r="G190" s="221" t="s">
        <v>196</v>
      </c>
      <c r="H190" s="222">
        <v>157.578</v>
      </c>
      <c r="I190" s="223"/>
      <c r="J190" s="224">
        <f>ROUND(I190*H190,2)</f>
        <v>0</v>
      </c>
      <c r="K190" s="220" t="s">
        <v>245</v>
      </c>
      <c r="L190" s="44"/>
      <c r="M190" s="278" t="s">
        <v>1</v>
      </c>
      <c r="N190" s="279" t="s">
        <v>41</v>
      </c>
      <c r="O190" s="280"/>
      <c r="P190" s="281">
        <f>O190*H190</f>
        <v>0</v>
      </c>
      <c r="Q190" s="281">
        <v>0</v>
      </c>
      <c r="R190" s="281">
        <f>Q190*H190</f>
        <v>0</v>
      </c>
      <c r="S190" s="281">
        <v>0</v>
      </c>
      <c r="T190" s="282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147</v>
      </c>
      <c r="AT190" s="229" t="s">
        <v>142</v>
      </c>
      <c r="AU190" s="229" t="s">
        <v>86</v>
      </c>
      <c r="AY190" s="17" t="s">
        <v>140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84</v>
      </c>
      <c r="BK190" s="230">
        <f>ROUND(I190*H190,2)</f>
        <v>0</v>
      </c>
      <c r="BL190" s="17" t="s">
        <v>147</v>
      </c>
      <c r="BM190" s="229" t="s">
        <v>865</v>
      </c>
    </row>
    <row r="191" s="2" customFormat="1" ht="6.96" customHeight="1">
      <c r="A191" s="38"/>
      <c r="B191" s="66"/>
      <c r="C191" s="67"/>
      <c r="D191" s="67"/>
      <c r="E191" s="67"/>
      <c r="F191" s="67"/>
      <c r="G191" s="67"/>
      <c r="H191" s="67"/>
      <c r="I191" s="67"/>
      <c r="J191" s="67"/>
      <c r="K191" s="67"/>
      <c r="L191" s="44"/>
      <c r="M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</row>
  </sheetData>
  <sheetProtection sheet="1" autoFilter="0" formatColumns="0" formatRows="0" objects="1" scenarios="1" spinCount="100000" saltValue="7AO+8tM4mcWZ3seIHo1u0gph0DrYkF9NuaBZlT9rt5XEtcKV+uqrLsV5VA/eGbC8cK/g5D6YELPZa0h7IsGsXg==" hashValue="45q2dbUVlJXJAwOzwuhBoxpNjwyJQ8wNB100B1oUdxIvp2uGDEDFFTujB5pfH3sxbwnlhWnpfgr2F9wLK+I7XQ==" algorithmName="SHA-512" password="C6B1"/>
  <autoFilter ref="C122:K190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98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Adaptace čerpací stanice na opravárenskou dílnu zemědělských strojů - etapa 1 - přístavba haly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866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18. 9. 2025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ROUND((SUM(BE118:BE122)),  2)</f>
        <v>0</v>
      </c>
      <c r="G33" s="38"/>
      <c r="H33" s="38"/>
      <c r="I33" s="155">
        <v>0.20999999999999999</v>
      </c>
      <c r="J33" s="154">
        <f>ROUND(((SUM(BE118:BE122))*I33),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ROUND((SUM(BF118:BF122)),  2)</f>
        <v>0</v>
      </c>
      <c r="G34" s="38"/>
      <c r="H34" s="38"/>
      <c r="I34" s="155">
        <v>0.14999999999999999</v>
      </c>
      <c r="J34" s="154">
        <f>ROUND(((SUM(BF118:BF122))*I34),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ROUND((SUM(BG118:BG122)),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ROUND((SUM(BH118:BH122)),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ROUND((SUM(BI118:BI122)),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Adaptace čerpací stanice na opravárenskou dílnu zemědělských strojů - etapa 1 - přístavba haly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05 - Přeložky sítí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Vratěnín</v>
      </c>
      <c r="G89" s="40"/>
      <c r="H89" s="40"/>
      <c r="I89" s="32" t="s">
        <v>22</v>
      </c>
      <c r="J89" s="79" t="str">
        <f>IF(J12="","",J12)</f>
        <v>18. 9. 2025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Petr Karásek</v>
      </c>
      <c r="G91" s="40"/>
      <c r="H91" s="40"/>
      <c r="I91" s="32" t="s">
        <v>30</v>
      </c>
      <c r="J91" s="36" t="str">
        <f>E21</f>
        <v>f-plan spol. s r.o., Ing.Jiří Kopr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Martin Lang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867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868</v>
      </c>
      <c r="E98" s="188"/>
      <c r="F98" s="188"/>
      <c r="G98" s="188"/>
      <c r="H98" s="188"/>
      <c r="I98" s="188"/>
      <c r="J98" s="189">
        <f>J120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125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6.25" customHeight="1">
      <c r="A108" s="38"/>
      <c r="B108" s="39"/>
      <c r="C108" s="40"/>
      <c r="D108" s="40"/>
      <c r="E108" s="174" t="str">
        <f>E7</f>
        <v>Adaptace čerpací stanice na opravárenskou dílnu zemědělských strojů - etapa 1 - přístavba haly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103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05 - Přeložky sítí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>Vratěnín</v>
      </c>
      <c r="G112" s="40"/>
      <c r="H112" s="40"/>
      <c r="I112" s="32" t="s">
        <v>22</v>
      </c>
      <c r="J112" s="79" t="str">
        <f>IF(J12="","",J12)</f>
        <v>18. 9. 2025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5.65" customHeight="1">
      <c r="A114" s="38"/>
      <c r="B114" s="39"/>
      <c r="C114" s="32" t="s">
        <v>24</v>
      </c>
      <c r="D114" s="40"/>
      <c r="E114" s="40"/>
      <c r="F114" s="27" t="str">
        <f>E15</f>
        <v>Petr Karásek</v>
      </c>
      <c r="G114" s="40"/>
      <c r="H114" s="40"/>
      <c r="I114" s="32" t="s">
        <v>30</v>
      </c>
      <c r="J114" s="36" t="str">
        <f>E21</f>
        <v>f-plan spol. s r.o., Ing.Jiří Kopr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33</v>
      </c>
      <c r="J115" s="36" t="str">
        <f>E24</f>
        <v>Martin Lang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1"/>
      <c r="B117" s="192"/>
      <c r="C117" s="193" t="s">
        <v>126</v>
      </c>
      <c r="D117" s="194" t="s">
        <v>61</v>
      </c>
      <c r="E117" s="194" t="s">
        <v>57</v>
      </c>
      <c r="F117" s="194" t="s">
        <v>58</v>
      </c>
      <c r="G117" s="194" t="s">
        <v>127</v>
      </c>
      <c r="H117" s="194" t="s">
        <v>128</v>
      </c>
      <c r="I117" s="194" t="s">
        <v>129</v>
      </c>
      <c r="J117" s="194" t="s">
        <v>107</v>
      </c>
      <c r="K117" s="195" t="s">
        <v>130</v>
      </c>
      <c r="L117" s="196"/>
      <c r="M117" s="100" t="s">
        <v>1</v>
      </c>
      <c r="N117" s="101" t="s">
        <v>40</v>
      </c>
      <c r="O117" s="101" t="s">
        <v>131</v>
      </c>
      <c r="P117" s="101" t="s">
        <v>132</v>
      </c>
      <c r="Q117" s="101" t="s">
        <v>133</v>
      </c>
      <c r="R117" s="101" t="s">
        <v>134</v>
      </c>
      <c r="S117" s="101" t="s">
        <v>135</v>
      </c>
      <c r="T117" s="102" t="s">
        <v>136</v>
      </c>
      <c r="U117" s="191"/>
      <c r="V117" s="191"/>
      <c r="W117" s="191"/>
      <c r="X117" s="191"/>
      <c r="Y117" s="191"/>
      <c r="Z117" s="191"/>
      <c r="AA117" s="191"/>
      <c r="AB117" s="191"/>
      <c r="AC117" s="191"/>
      <c r="AD117" s="191"/>
      <c r="AE117" s="191"/>
    </row>
    <row r="118" s="2" customFormat="1" ht="22.8" customHeight="1">
      <c r="A118" s="38"/>
      <c r="B118" s="39"/>
      <c r="C118" s="107" t="s">
        <v>137</v>
      </c>
      <c r="D118" s="40"/>
      <c r="E118" s="40"/>
      <c r="F118" s="40"/>
      <c r="G118" s="40"/>
      <c r="H118" s="40"/>
      <c r="I118" s="40"/>
      <c r="J118" s="197">
        <f>BK118</f>
        <v>0</v>
      </c>
      <c r="K118" s="40"/>
      <c r="L118" s="44"/>
      <c r="M118" s="103"/>
      <c r="N118" s="198"/>
      <c r="O118" s="104"/>
      <c r="P118" s="199">
        <f>P119</f>
        <v>0</v>
      </c>
      <c r="Q118" s="104"/>
      <c r="R118" s="199">
        <f>R119</f>
        <v>0</v>
      </c>
      <c r="S118" s="104"/>
      <c r="T118" s="200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75</v>
      </c>
      <c r="AU118" s="17" t="s">
        <v>109</v>
      </c>
      <c r="BK118" s="201">
        <f>BK119</f>
        <v>0</v>
      </c>
    </row>
    <row r="119" s="12" customFormat="1" ht="25.92" customHeight="1">
      <c r="A119" s="12"/>
      <c r="B119" s="202"/>
      <c r="C119" s="203"/>
      <c r="D119" s="204" t="s">
        <v>75</v>
      </c>
      <c r="E119" s="205" t="s">
        <v>290</v>
      </c>
      <c r="F119" s="205" t="s">
        <v>869</v>
      </c>
      <c r="G119" s="203"/>
      <c r="H119" s="203"/>
      <c r="I119" s="206"/>
      <c r="J119" s="207">
        <f>BK119</f>
        <v>0</v>
      </c>
      <c r="K119" s="203"/>
      <c r="L119" s="208"/>
      <c r="M119" s="209"/>
      <c r="N119" s="210"/>
      <c r="O119" s="210"/>
      <c r="P119" s="211">
        <f>P120</f>
        <v>0</v>
      </c>
      <c r="Q119" s="210"/>
      <c r="R119" s="211">
        <f>R120</f>
        <v>0</v>
      </c>
      <c r="S119" s="210"/>
      <c r="T119" s="212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3" t="s">
        <v>156</v>
      </c>
      <c r="AT119" s="214" t="s">
        <v>75</v>
      </c>
      <c r="AU119" s="214" t="s">
        <v>76</v>
      </c>
      <c r="AY119" s="213" t="s">
        <v>140</v>
      </c>
      <c r="BK119" s="215">
        <f>BK120</f>
        <v>0</v>
      </c>
    </row>
    <row r="120" s="12" customFormat="1" ht="22.8" customHeight="1">
      <c r="A120" s="12"/>
      <c r="B120" s="202"/>
      <c r="C120" s="203"/>
      <c r="D120" s="204" t="s">
        <v>75</v>
      </c>
      <c r="E120" s="216" t="s">
        <v>870</v>
      </c>
      <c r="F120" s="216" t="s">
        <v>871</v>
      </c>
      <c r="G120" s="203"/>
      <c r="H120" s="203"/>
      <c r="I120" s="206"/>
      <c r="J120" s="217">
        <f>BK120</f>
        <v>0</v>
      </c>
      <c r="K120" s="203"/>
      <c r="L120" s="208"/>
      <c r="M120" s="209"/>
      <c r="N120" s="210"/>
      <c r="O120" s="210"/>
      <c r="P120" s="211">
        <f>SUM(P121:P122)</f>
        <v>0</v>
      </c>
      <c r="Q120" s="210"/>
      <c r="R120" s="211">
        <f>SUM(R121:R122)</f>
        <v>0</v>
      </c>
      <c r="S120" s="210"/>
      <c r="T120" s="212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156</v>
      </c>
      <c r="AT120" s="214" t="s">
        <v>75</v>
      </c>
      <c r="AU120" s="214" t="s">
        <v>84</v>
      </c>
      <c r="AY120" s="213" t="s">
        <v>140</v>
      </c>
      <c r="BK120" s="215">
        <f>SUM(BK121:BK122)</f>
        <v>0</v>
      </c>
    </row>
    <row r="121" s="2" customFormat="1" ht="16.5" customHeight="1">
      <c r="A121" s="38"/>
      <c r="B121" s="39"/>
      <c r="C121" s="218" t="s">
        <v>84</v>
      </c>
      <c r="D121" s="218" t="s">
        <v>142</v>
      </c>
      <c r="E121" s="219" t="s">
        <v>872</v>
      </c>
      <c r="F121" s="220" t="s">
        <v>873</v>
      </c>
      <c r="G121" s="221" t="s">
        <v>649</v>
      </c>
      <c r="H121" s="222">
        <v>1</v>
      </c>
      <c r="I121" s="223"/>
      <c r="J121" s="224">
        <f>ROUND(I121*H121,2)</f>
        <v>0</v>
      </c>
      <c r="K121" s="220" t="s">
        <v>1</v>
      </c>
      <c r="L121" s="44"/>
      <c r="M121" s="225" t="s">
        <v>1</v>
      </c>
      <c r="N121" s="226" t="s">
        <v>41</v>
      </c>
      <c r="O121" s="91"/>
      <c r="P121" s="227">
        <f>O121*H121</f>
        <v>0</v>
      </c>
      <c r="Q121" s="227">
        <v>0</v>
      </c>
      <c r="R121" s="227">
        <f>Q121*H121</f>
        <v>0</v>
      </c>
      <c r="S121" s="227">
        <v>0</v>
      </c>
      <c r="T121" s="228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9" t="s">
        <v>476</v>
      </c>
      <c r="AT121" s="229" t="s">
        <v>142</v>
      </c>
      <c r="AU121" s="229" t="s">
        <v>86</v>
      </c>
      <c r="AY121" s="17" t="s">
        <v>140</v>
      </c>
      <c r="BE121" s="230">
        <f>IF(N121="základní",J121,0)</f>
        <v>0</v>
      </c>
      <c r="BF121" s="230">
        <f>IF(N121="snížená",J121,0)</f>
        <v>0</v>
      </c>
      <c r="BG121" s="230">
        <f>IF(N121="zákl. přenesená",J121,0)</f>
        <v>0</v>
      </c>
      <c r="BH121" s="230">
        <f>IF(N121="sníž. přenesená",J121,0)</f>
        <v>0</v>
      </c>
      <c r="BI121" s="230">
        <f>IF(N121="nulová",J121,0)</f>
        <v>0</v>
      </c>
      <c r="BJ121" s="17" t="s">
        <v>84</v>
      </c>
      <c r="BK121" s="230">
        <f>ROUND(I121*H121,2)</f>
        <v>0</v>
      </c>
      <c r="BL121" s="17" t="s">
        <v>476</v>
      </c>
      <c r="BM121" s="229" t="s">
        <v>874</v>
      </c>
    </row>
    <row r="122" s="2" customFormat="1" ht="16.5" customHeight="1">
      <c r="A122" s="38"/>
      <c r="B122" s="39"/>
      <c r="C122" s="218" t="s">
        <v>86</v>
      </c>
      <c r="D122" s="218" t="s">
        <v>142</v>
      </c>
      <c r="E122" s="219" t="s">
        <v>875</v>
      </c>
      <c r="F122" s="220" t="s">
        <v>876</v>
      </c>
      <c r="G122" s="221" t="s">
        <v>649</v>
      </c>
      <c r="H122" s="222">
        <v>1</v>
      </c>
      <c r="I122" s="223"/>
      <c r="J122" s="224">
        <f>ROUND(I122*H122,2)</f>
        <v>0</v>
      </c>
      <c r="K122" s="220" t="s">
        <v>1</v>
      </c>
      <c r="L122" s="44"/>
      <c r="M122" s="278" t="s">
        <v>1</v>
      </c>
      <c r="N122" s="279" t="s">
        <v>41</v>
      </c>
      <c r="O122" s="280"/>
      <c r="P122" s="281">
        <f>O122*H122</f>
        <v>0</v>
      </c>
      <c r="Q122" s="281">
        <v>0</v>
      </c>
      <c r="R122" s="281">
        <f>Q122*H122</f>
        <v>0</v>
      </c>
      <c r="S122" s="281">
        <v>0</v>
      </c>
      <c r="T122" s="282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9" t="s">
        <v>476</v>
      </c>
      <c r="AT122" s="229" t="s">
        <v>142</v>
      </c>
      <c r="AU122" s="229" t="s">
        <v>86</v>
      </c>
      <c r="AY122" s="17" t="s">
        <v>140</v>
      </c>
      <c r="BE122" s="230">
        <f>IF(N122="základní",J122,0)</f>
        <v>0</v>
      </c>
      <c r="BF122" s="230">
        <f>IF(N122="snížená",J122,0)</f>
        <v>0</v>
      </c>
      <c r="BG122" s="230">
        <f>IF(N122="zákl. přenesená",J122,0)</f>
        <v>0</v>
      </c>
      <c r="BH122" s="230">
        <f>IF(N122="sníž. přenesená",J122,0)</f>
        <v>0</v>
      </c>
      <c r="BI122" s="230">
        <f>IF(N122="nulová",J122,0)</f>
        <v>0</v>
      </c>
      <c r="BJ122" s="17" t="s">
        <v>84</v>
      </c>
      <c r="BK122" s="230">
        <f>ROUND(I122*H122,2)</f>
        <v>0</v>
      </c>
      <c r="BL122" s="17" t="s">
        <v>476</v>
      </c>
      <c r="BM122" s="229" t="s">
        <v>877</v>
      </c>
    </row>
    <row r="123" s="2" customFormat="1" ht="6.96" customHeight="1">
      <c r="A123" s="38"/>
      <c r="B123" s="66"/>
      <c r="C123" s="67"/>
      <c r="D123" s="67"/>
      <c r="E123" s="67"/>
      <c r="F123" s="67"/>
      <c r="G123" s="67"/>
      <c r="H123" s="67"/>
      <c r="I123" s="67"/>
      <c r="J123" s="67"/>
      <c r="K123" s="67"/>
      <c r="L123" s="44"/>
      <c r="M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</sheetData>
  <sheetProtection sheet="1" autoFilter="0" formatColumns="0" formatRows="0" objects="1" scenarios="1" spinCount="100000" saltValue="Xq5Z42pBMbzAhSKUtrKGpuzN3v86D31FKdduRdNAqsJQmj4odC1zthcxdGZT71bc1Kyz/RwqxJEyxICPNM6DOQ==" hashValue="8QSaM9yi0tNhQZ+j4CDPSTQiJ8Ki3NZKhiVMfiHHHxphI452G/fGQniNB9pQr3zWPAZViWXRErALxAmf73ucbw==" algorithmName="SHA-512" password="C6B1"/>
  <autoFilter ref="C117:K12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101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86</v>
      </c>
    </row>
    <row r="4" s="1" customFormat="1" ht="24.96" customHeight="1">
      <c r="B4" s="20"/>
      <c r="D4" s="138" t="s">
        <v>102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Adaptace čerpací stanice na opravárenskou dílnu zemědělských strojů - etapa 1 - přístavba haly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103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878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18. 9. 2025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34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36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38</v>
      </c>
      <c r="G32" s="38"/>
      <c r="H32" s="38"/>
      <c r="I32" s="152" t="s">
        <v>37</v>
      </c>
      <c r="J32" s="152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40</v>
      </c>
      <c r="E33" s="140" t="s">
        <v>41</v>
      </c>
      <c r="F33" s="154">
        <f>ROUND((SUM(BE121:BE151)),  2)</f>
        <v>0</v>
      </c>
      <c r="G33" s="38"/>
      <c r="H33" s="38"/>
      <c r="I33" s="155">
        <v>0.20999999999999999</v>
      </c>
      <c r="J33" s="154">
        <f>ROUND(((SUM(BE121:BE151))*I33),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42</v>
      </c>
      <c r="F34" s="154">
        <f>ROUND((SUM(BF121:BF151)),  2)</f>
        <v>0</v>
      </c>
      <c r="G34" s="38"/>
      <c r="H34" s="38"/>
      <c r="I34" s="155">
        <v>0.14999999999999999</v>
      </c>
      <c r="J34" s="154">
        <f>ROUND(((SUM(BF121:BF151))*I34),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43</v>
      </c>
      <c r="F35" s="154">
        <f>ROUND((SUM(BG121:BG151)),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44</v>
      </c>
      <c r="F36" s="154">
        <f>ROUND((SUM(BH121:BH151)),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45</v>
      </c>
      <c r="F37" s="154">
        <f>ROUND((SUM(BI121:BI151)),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46</v>
      </c>
      <c r="E39" s="158"/>
      <c r="F39" s="158"/>
      <c r="G39" s="159" t="s">
        <v>47</v>
      </c>
      <c r="H39" s="160" t="s">
        <v>48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49</v>
      </c>
      <c r="E50" s="164"/>
      <c r="F50" s="164"/>
      <c r="G50" s="163" t="s">
        <v>50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51</v>
      </c>
      <c r="E61" s="166"/>
      <c r="F61" s="167" t="s">
        <v>52</v>
      </c>
      <c r="G61" s="165" t="s">
        <v>51</v>
      </c>
      <c r="H61" s="166"/>
      <c r="I61" s="166"/>
      <c r="J61" s="168" t="s">
        <v>52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53</v>
      </c>
      <c r="E65" s="169"/>
      <c r="F65" s="169"/>
      <c r="G65" s="163" t="s">
        <v>54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51</v>
      </c>
      <c r="E76" s="166"/>
      <c r="F76" s="167" t="s">
        <v>52</v>
      </c>
      <c r="G76" s="165" t="s">
        <v>51</v>
      </c>
      <c r="H76" s="166"/>
      <c r="I76" s="166"/>
      <c r="J76" s="168" t="s">
        <v>52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105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Adaptace čerpací stanice na opravárenskou dílnu zemědělských strojů - etapa 1 - přístavba haly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103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VON - Vedlejší a ostatní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Vratěnín</v>
      </c>
      <c r="G89" s="40"/>
      <c r="H89" s="40"/>
      <c r="I89" s="32" t="s">
        <v>22</v>
      </c>
      <c r="J89" s="79" t="str">
        <f>IF(J12="","",J12)</f>
        <v>18. 9. 2025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Petr Karásek</v>
      </c>
      <c r="G91" s="40"/>
      <c r="H91" s="40"/>
      <c r="I91" s="32" t="s">
        <v>30</v>
      </c>
      <c r="J91" s="36" t="str">
        <f>E21</f>
        <v>f-plan spol. s r.o., Ing.Jiří Kopr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Martin Lang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106</v>
      </c>
      <c r="D94" s="176"/>
      <c r="E94" s="176"/>
      <c r="F94" s="176"/>
      <c r="G94" s="176"/>
      <c r="H94" s="176"/>
      <c r="I94" s="176"/>
      <c r="J94" s="177" t="s">
        <v>107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108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109</v>
      </c>
    </row>
    <row r="97" s="9" customFormat="1" ht="24.96" customHeight="1">
      <c r="A97" s="9"/>
      <c r="B97" s="179"/>
      <c r="C97" s="180"/>
      <c r="D97" s="181" t="s">
        <v>879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880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881</v>
      </c>
      <c r="E99" s="188"/>
      <c r="F99" s="188"/>
      <c r="G99" s="188"/>
      <c r="H99" s="188"/>
      <c r="I99" s="188"/>
      <c r="J99" s="189">
        <f>J132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882</v>
      </c>
      <c r="E100" s="188"/>
      <c r="F100" s="188"/>
      <c r="G100" s="188"/>
      <c r="H100" s="188"/>
      <c r="I100" s="188"/>
      <c r="J100" s="189">
        <f>J143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883</v>
      </c>
      <c r="E101" s="188"/>
      <c r="F101" s="188"/>
      <c r="G101" s="188"/>
      <c r="H101" s="188"/>
      <c r="I101" s="188"/>
      <c r="J101" s="189">
        <f>J145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125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6.25" customHeight="1">
      <c r="A111" s="38"/>
      <c r="B111" s="39"/>
      <c r="C111" s="40"/>
      <c r="D111" s="40"/>
      <c r="E111" s="174" t="str">
        <f>E7</f>
        <v>Adaptace čerpací stanice na opravárenskou dílnu zemědělských strojů - etapa 1 - přístavba haly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103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VON - Vedlejší a ostatní náklady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Vratěnín</v>
      </c>
      <c r="G115" s="40"/>
      <c r="H115" s="40"/>
      <c r="I115" s="32" t="s">
        <v>22</v>
      </c>
      <c r="J115" s="79" t="str">
        <f>IF(J12="","",J12)</f>
        <v>18. 9. 2025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5.65" customHeight="1">
      <c r="A117" s="38"/>
      <c r="B117" s="39"/>
      <c r="C117" s="32" t="s">
        <v>24</v>
      </c>
      <c r="D117" s="40"/>
      <c r="E117" s="40"/>
      <c r="F117" s="27" t="str">
        <f>E15</f>
        <v>Petr Karásek</v>
      </c>
      <c r="G117" s="40"/>
      <c r="H117" s="40"/>
      <c r="I117" s="32" t="s">
        <v>30</v>
      </c>
      <c r="J117" s="36" t="str">
        <f>E21</f>
        <v>f-plan spol. s r.o., Ing.Jiří Kopr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33</v>
      </c>
      <c r="J118" s="36" t="str">
        <f>E24</f>
        <v>Martin Lang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126</v>
      </c>
      <c r="D120" s="194" t="s">
        <v>61</v>
      </c>
      <c r="E120" s="194" t="s">
        <v>57</v>
      </c>
      <c r="F120" s="194" t="s">
        <v>58</v>
      </c>
      <c r="G120" s="194" t="s">
        <v>127</v>
      </c>
      <c r="H120" s="194" t="s">
        <v>128</v>
      </c>
      <c r="I120" s="194" t="s">
        <v>129</v>
      </c>
      <c r="J120" s="194" t="s">
        <v>107</v>
      </c>
      <c r="K120" s="195" t="s">
        <v>130</v>
      </c>
      <c r="L120" s="196"/>
      <c r="M120" s="100" t="s">
        <v>1</v>
      </c>
      <c r="N120" s="101" t="s">
        <v>40</v>
      </c>
      <c r="O120" s="101" t="s">
        <v>131</v>
      </c>
      <c r="P120" s="101" t="s">
        <v>132</v>
      </c>
      <c r="Q120" s="101" t="s">
        <v>133</v>
      </c>
      <c r="R120" s="101" t="s">
        <v>134</v>
      </c>
      <c r="S120" s="101" t="s">
        <v>135</v>
      </c>
      <c r="T120" s="102" t="s">
        <v>136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137</v>
      </c>
      <c r="D121" s="40"/>
      <c r="E121" s="40"/>
      <c r="F121" s="40"/>
      <c r="G121" s="40"/>
      <c r="H121" s="40"/>
      <c r="I121" s="40"/>
      <c r="J121" s="197">
        <f>BK121</f>
        <v>0</v>
      </c>
      <c r="K121" s="40"/>
      <c r="L121" s="44"/>
      <c r="M121" s="103"/>
      <c r="N121" s="198"/>
      <c r="O121" s="104"/>
      <c r="P121" s="199">
        <f>P122</f>
        <v>0</v>
      </c>
      <c r="Q121" s="104"/>
      <c r="R121" s="199">
        <f>R122</f>
        <v>0</v>
      </c>
      <c r="S121" s="104"/>
      <c r="T121" s="200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75</v>
      </c>
      <c r="AU121" s="17" t="s">
        <v>109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884</v>
      </c>
      <c r="F122" s="205" t="s">
        <v>885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P123+P132+P143+P145</f>
        <v>0</v>
      </c>
      <c r="Q122" s="210"/>
      <c r="R122" s="211">
        <f>R123+R132+R143+R145</f>
        <v>0</v>
      </c>
      <c r="S122" s="210"/>
      <c r="T122" s="212">
        <f>T123+T132+T143+T145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166</v>
      </c>
      <c r="AT122" s="214" t="s">
        <v>75</v>
      </c>
      <c r="AU122" s="214" t="s">
        <v>76</v>
      </c>
      <c r="AY122" s="213" t="s">
        <v>140</v>
      </c>
      <c r="BK122" s="215">
        <f>BK123+BK132+BK143+BK145</f>
        <v>0</v>
      </c>
    </row>
    <row r="123" s="12" customFormat="1" ht="22.8" customHeight="1">
      <c r="A123" s="12"/>
      <c r="B123" s="202"/>
      <c r="C123" s="203"/>
      <c r="D123" s="204" t="s">
        <v>75</v>
      </c>
      <c r="E123" s="216" t="s">
        <v>886</v>
      </c>
      <c r="F123" s="216" t="s">
        <v>887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SUM(P124:P131)</f>
        <v>0</v>
      </c>
      <c r="Q123" s="210"/>
      <c r="R123" s="211">
        <f>SUM(R124:R131)</f>
        <v>0</v>
      </c>
      <c r="S123" s="210"/>
      <c r="T123" s="212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166</v>
      </c>
      <c r="AT123" s="214" t="s">
        <v>75</v>
      </c>
      <c r="AU123" s="214" t="s">
        <v>84</v>
      </c>
      <c r="AY123" s="213" t="s">
        <v>140</v>
      </c>
      <c r="BK123" s="215">
        <f>SUM(BK124:BK131)</f>
        <v>0</v>
      </c>
    </row>
    <row r="124" s="2" customFormat="1" ht="16.5" customHeight="1">
      <c r="A124" s="38"/>
      <c r="B124" s="39"/>
      <c r="C124" s="218" t="s">
        <v>84</v>
      </c>
      <c r="D124" s="218" t="s">
        <v>142</v>
      </c>
      <c r="E124" s="219" t="s">
        <v>888</v>
      </c>
      <c r="F124" s="220" t="s">
        <v>889</v>
      </c>
      <c r="G124" s="221" t="s">
        <v>890</v>
      </c>
      <c r="H124" s="222">
        <v>1</v>
      </c>
      <c r="I124" s="223"/>
      <c r="J124" s="224">
        <f>ROUND(I124*H124,2)</f>
        <v>0</v>
      </c>
      <c r="K124" s="220" t="s">
        <v>245</v>
      </c>
      <c r="L124" s="44"/>
      <c r="M124" s="225" t="s">
        <v>1</v>
      </c>
      <c r="N124" s="226" t="s">
        <v>41</v>
      </c>
      <c r="O124" s="91"/>
      <c r="P124" s="227">
        <f>O124*H124</f>
        <v>0</v>
      </c>
      <c r="Q124" s="227">
        <v>0</v>
      </c>
      <c r="R124" s="227">
        <f>Q124*H124</f>
        <v>0</v>
      </c>
      <c r="S124" s="227">
        <v>0</v>
      </c>
      <c r="T124" s="228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9" t="s">
        <v>891</v>
      </c>
      <c r="AT124" s="229" t="s">
        <v>142</v>
      </c>
      <c r="AU124" s="229" t="s">
        <v>86</v>
      </c>
      <c r="AY124" s="17" t="s">
        <v>140</v>
      </c>
      <c r="BE124" s="230">
        <f>IF(N124="základní",J124,0)</f>
        <v>0</v>
      </c>
      <c r="BF124" s="230">
        <f>IF(N124="snížená",J124,0)</f>
        <v>0</v>
      </c>
      <c r="BG124" s="230">
        <f>IF(N124="zákl. přenesená",J124,0)</f>
        <v>0</v>
      </c>
      <c r="BH124" s="230">
        <f>IF(N124="sníž. přenesená",J124,0)</f>
        <v>0</v>
      </c>
      <c r="BI124" s="230">
        <f>IF(N124="nulová",J124,0)</f>
        <v>0</v>
      </c>
      <c r="BJ124" s="17" t="s">
        <v>84</v>
      </c>
      <c r="BK124" s="230">
        <f>ROUND(I124*H124,2)</f>
        <v>0</v>
      </c>
      <c r="BL124" s="17" t="s">
        <v>891</v>
      </c>
      <c r="BM124" s="229" t="s">
        <v>892</v>
      </c>
    </row>
    <row r="125" s="15" customFormat="1">
      <c r="A125" s="15"/>
      <c r="B125" s="254"/>
      <c r="C125" s="255"/>
      <c r="D125" s="233" t="s">
        <v>149</v>
      </c>
      <c r="E125" s="256" t="s">
        <v>1</v>
      </c>
      <c r="F125" s="257" t="s">
        <v>893</v>
      </c>
      <c r="G125" s="255"/>
      <c r="H125" s="256" t="s">
        <v>1</v>
      </c>
      <c r="I125" s="258"/>
      <c r="J125" s="255"/>
      <c r="K125" s="255"/>
      <c r="L125" s="259"/>
      <c r="M125" s="260"/>
      <c r="N125" s="261"/>
      <c r="O125" s="261"/>
      <c r="P125" s="261"/>
      <c r="Q125" s="261"/>
      <c r="R125" s="261"/>
      <c r="S125" s="261"/>
      <c r="T125" s="262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T125" s="263" t="s">
        <v>149</v>
      </c>
      <c r="AU125" s="263" t="s">
        <v>86</v>
      </c>
      <c r="AV125" s="15" t="s">
        <v>84</v>
      </c>
      <c r="AW125" s="15" t="s">
        <v>32</v>
      </c>
      <c r="AX125" s="15" t="s">
        <v>76</v>
      </c>
      <c r="AY125" s="263" t="s">
        <v>140</v>
      </c>
    </row>
    <row r="126" s="13" customFormat="1">
      <c r="A126" s="13"/>
      <c r="B126" s="231"/>
      <c r="C126" s="232"/>
      <c r="D126" s="233" t="s">
        <v>149</v>
      </c>
      <c r="E126" s="234" t="s">
        <v>1</v>
      </c>
      <c r="F126" s="235" t="s">
        <v>84</v>
      </c>
      <c r="G126" s="232"/>
      <c r="H126" s="236">
        <v>1</v>
      </c>
      <c r="I126" s="237"/>
      <c r="J126" s="232"/>
      <c r="K126" s="232"/>
      <c r="L126" s="238"/>
      <c r="M126" s="239"/>
      <c r="N126" s="240"/>
      <c r="O126" s="240"/>
      <c r="P126" s="240"/>
      <c r="Q126" s="240"/>
      <c r="R126" s="240"/>
      <c r="S126" s="240"/>
      <c r="T126" s="241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2" t="s">
        <v>149</v>
      </c>
      <c r="AU126" s="242" t="s">
        <v>86</v>
      </c>
      <c r="AV126" s="13" t="s">
        <v>86</v>
      </c>
      <c r="AW126" s="13" t="s">
        <v>32</v>
      </c>
      <c r="AX126" s="13" t="s">
        <v>76</v>
      </c>
      <c r="AY126" s="242" t="s">
        <v>140</v>
      </c>
    </row>
    <row r="127" s="14" customFormat="1">
      <c r="A127" s="14"/>
      <c r="B127" s="243"/>
      <c r="C127" s="244"/>
      <c r="D127" s="233" t="s">
        <v>149</v>
      </c>
      <c r="E127" s="245" t="s">
        <v>1</v>
      </c>
      <c r="F127" s="246" t="s">
        <v>151</v>
      </c>
      <c r="G127" s="244"/>
      <c r="H127" s="247">
        <v>1</v>
      </c>
      <c r="I127" s="248"/>
      <c r="J127" s="244"/>
      <c r="K127" s="244"/>
      <c r="L127" s="249"/>
      <c r="M127" s="250"/>
      <c r="N127" s="251"/>
      <c r="O127" s="251"/>
      <c r="P127" s="251"/>
      <c r="Q127" s="251"/>
      <c r="R127" s="251"/>
      <c r="S127" s="251"/>
      <c r="T127" s="252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3" t="s">
        <v>149</v>
      </c>
      <c r="AU127" s="253" t="s">
        <v>86</v>
      </c>
      <c r="AV127" s="14" t="s">
        <v>147</v>
      </c>
      <c r="AW127" s="14" t="s">
        <v>32</v>
      </c>
      <c r="AX127" s="14" t="s">
        <v>84</v>
      </c>
      <c r="AY127" s="253" t="s">
        <v>140</v>
      </c>
    </row>
    <row r="128" s="2" customFormat="1" ht="16.5" customHeight="1">
      <c r="A128" s="38"/>
      <c r="B128" s="39"/>
      <c r="C128" s="218" t="s">
        <v>86</v>
      </c>
      <c r="D128" s="218" t="s">
        <v>142</v>
      </c>
      <c r="E128" s="219" t="s">
        <v>894</v>
      </c>
      <c r="F128" s="220" t="s">
        <v>895</v>
      </c>
      <c r="G128" s="221" t="s">
        <v>890</v>
      </c>
      <c r="H128" s="222">
        <v>1</v>
      </c>
      <c r="I128" s="223"/>
      <c r="J128" s="224">
        <f>ROUND(I128*H128,2)</f>
        <v>0</v>
      </c>
      <c r="K128" s="220" t="s">
        <v>245</v>
      </c>
      <c r="L128" s="44"/>
      <c r="M128" s="225" t="s">
        <v>1</v>
      </c>
      <c r="N128" s="226" t="s">
        <v>41</v>
      </c>
      <c r="O128" s="91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9" t="s">
        <v>891</v>
      </c>
      <c r="AT128" s="229" t="s">
        <v>142</v>
      </c>
      <c r="AU128" s="229" t="s">
        <v>86</v>
      </c>
      <c r="AY128" s="17" t="s">
        <v>140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17" t="s">
        <v>84</v>
      </c>
      <c r="BK128" s="230">
        <f>ROUND(I128*H128,2)</f>
        <v>0</v>
      </c>
      <c r="BL128" s="17" t="s">
        <v>891</v>
      </c>
      <c r="BM128" s="229" t="s">
        <v>896</v>
      </c>
    </row>
    <row r="129" s="2" customFormat="1" ht="16.5" customHeight="1">
      <c r="A129" s="38"/>
      <c r="B129" s="39"/>
      <c r="C129" s="218" t="s">
        <v>156</v>
      </c>
      <c r="D129" s="218" t="s">
        <v>142</v>
      </c>
      <c r="E129" s="219" t="s">
        <v>897</v>
      </c>
      <c r="F129" s="220" t="s">
        <v>898</v>
      </c>
      <c r="G129" s="221" t="s">
        <v>890</v>
      </c>
      <c r="H129" s="222">
        <v>1</v>
      </c>
      <c r="I129" s="223"/>
      <c r="J129" s="224">
        <f>ROUND(I129*H129,2)</f>
        <v>0</v>
      </c>
      <c r="K129" s="220" t="s">
        <v>245</v>
      </c>
      <c r="L129" s="44"/>
      <c r="M129" s="225" t="s">
        <v>1</v>
      </c>
      <c r="N129" s="226" t="s">
        <v>41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891</v>
      </c>
      <c r="AT129" s="229" t="s">
        <v>142</v>
      </c>
      <c r="AU129" s="229" t="s">
        <v>86</v>
      </c>
      <c r="AY129" s="17" t="s">
        <v>140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84</v>
      </c>
      <c r="BK129" s="230">
        <f>ROUND(I129*H129,2)</f>
        <v>0</v>
      </c>
      <c r="BL129" s="17" t="s">
        <v>891</v>
      </c>
      <c r="BM129" s="229" t="s">
        <v>899</v>
      </c>
    </row>
    <row r="130" s="2" customFormat="1" ht="16.5" customHeight="1">
      <c r="A130" s="38"/>
      <c r="B130" s="39"/>
      <c r="C130" s="218" t="s">
        <v>147</v>
      </c>
      <c r="D130" s="218" t="s">
        <v>142</v>
      </c>
      <c r="E130" s="219" t="s">
        <v>900</v>
      </c>
      <c r="F130" s="220" t="s">
        <v>901</v>
      </c>
      <c r="G130" s="221" t="s">
        <v>890</v>
      </c>
      <c r="H130" s="222">
        <v>1</v>
      </c>
      <c r="I130" s="223"/>
      <c r="J130" s="224">
        <f>ROUND(I130*H130,2)</f>
        <v>0</v>
      </c>
      <c r="K130" s="220" t="s">
        <v>245</v>
      </c>
      <c r="L130" s="44"/>
      <c r="M130" s="225" t="s">
        <v>1</v>
      </c>
      <c r="N130" s="226" t="s">
        <v>41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</v>
      </c>
      <c r="T130" s="228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891</v>
      </c>
      <c r="AT130" s="229" t="s">
        <v>142</v>
      </c>
      <c r="AU130" s="229" t="s">
        <v>86</v>
      </c>
      <c r="AY130" s="17" t="s">
        <v>140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84</v>
      </c>
      <c r="BK130" s="230">
        <f>ROUND(I130*H130,2)</f>
        <v>0</v>
      </c>
      <c r="BL130" s="17" t="s">
        <v>891</v>
      </c>
      <c r="BM130" s="229" t="s">
        <v>902</v>
      </c>
    </row>
    <row r="131" s="2" customFormat="1" ht="16.5" customHeight="1">
      <c r="A131" s="38"/>
      <c r="B131" s="39"/>
      <c r="C131" s="218" t="s">
        <v>166</v>
      </c>
      <c r="D131" s="218" t="s">
        <v>142</v>
      </c>
      <c r="E131" s="219" t="s">
        <v>903</v>
      </c>
      <c r="F131" s="220" t="s">
        <v>904</v>
      </c>
      <c r="G131" s="221" t="s">
        <v>890</v>
      </c>
      <c r="H131" s="222">
        <v>1</v>
      </c>
      <c r="I131" s="223"/>
      <c r="J131" s="224">
        <f>ROUND(I131*H131,2)</f>
        <v>0</v>
      </c>
      <c r="K131" s="220" t="s">
        <v>245</v>
      </c>
      <c r="L131" s="44"/>
      <c r="M131" s="225" t="s">
        <v>1</v>
      </c>
      <c r="N131" s="226" t="s">
        <v>41</v>
      </c>
      <c r="O131" s="91"/>
      <c r="P131" s="227">
        <f>O131*H131</f>
        <v>0</v>
      </c>
      <c r="Q131" s="227">
        <v>0</v>
      </c>
      <c r="R131" s="227">
        <f>Q131*H131</f>
        <v>0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891</v>
      </c>
      <c r="AT131" s="229" t="s">
        <v>142</v>
      </c>
      <c r="AU131" s="229" t="s">
        <v>86</v>
      </c>
      <c r="AY131" s="17" t="s">
        <v>140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84</v>
      </c>
      <c r="BK131" s="230">
        <f>ROUND(I131*H131,2)</f>
        <v>0</v>
      </c>
      <c r="BL131" s="17" t="s">
        <v>891</v>
      </c>
      <c r="BM131" s="229" t="s">
        <v>905</v>
      </c>
    </row>
    <row r="132" s="12" customFormat="1" ht="22.8" customHeight="1">
      <c r="A132" s="12"/>
      <c r="B132" s="202"/>
      <c r="C132" s="203"/>
      <c r="D132" s="204" t="s">
        <v>75</v>
      </c>
      <c r="E132" s="216" t="s">
        <v>906</v>
      </c>
      <c r="F132" s="216" t="s">
        <v>907</v>
      </c>
      <c r="G132" s="203"/>
      <c r="H132" s="203"/>
      <c r="I132" s="206"/>
      <c r="J132" s="217">
        <f>BK132</f>
        <v>0</v>
      </c>
      <c r="K132" s="203"/>
      <c r="L132" s="208"/>
      <c r="M132" s="209"/>
      <c r="N132" s="210"/>
      <c r="O132" s="210"/>
      <c r="P132" s="211">
        <f>SUM(P133:P142)</f>
        <v>0</v>
      </c>
      <c r="Q132" s="210"/>
      <c r="R132" s="211">
        <f>SUM(R133:R142)</f>
        <v>0</v>
      </c>
      <c r="S132" s="210"/>
      <c r="T132" s="212">
        <f>SUM(T133:T142)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166</v>
      </c>
      <c r="AT132" s="214" t="s">
        <v>75</v>
      </c>
      <c r="AU132" s="214" t="s">
        <v>84</v>
      </c>
      <c r="AY132" s="213" t="s">
        <v>140</v>
      </c>
      <c r="BK132" s="215">
        <f>SUM(BK133:BK142)</f>
        <v>0</v>
      </c>
    </row>
    <row r="133" s="2" customFormat="1" ht="16.5" customHeight="1">
      <c r="A133" s="38"/>
      <c r="B133" s="39"/>
      <c r="C133" s="218" t="s">
        <v>175</v>
      </c>
      <c r="D133" s="218" t="s">
        <v>142</v>
      </c>
      <c r="E133" s="219" t="s">
        <v>908</v>
      </c>
      <c r="F133" s="220" t="s">
        <v>907</v>
      </c>
      <c r="G133" s="221" t="s">
        <v>890</v>
      </c>
      <c r="H133" s="222">
        <v>1</v>
      </c>
      <c r="I133" s="223"/>
      <c r="J133" s="224">
        <f>ROUND(I133*H133,2)</f>
        <v>0</v>
      </c>
      <c r="K133" s="220" t="s">
        <v>245</v>
      </c>
      <c r="L133" s="44"/>
      <c r="M133" s="225" t="s">
        <v>1</v>
      </c>
      <c r="N133" s="226" t="s">
        <v>41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891</v>
      </c>
      <c r="AT133" s="229" t="s">
        <v>142</v>
      </c>
      <c r="AU133" s="229" t="s">
        <v>86</v>
      </c>
      <c r="AY133" s="17" t="s">
        <v>140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84</v>
      </c>
      <c r="BK133" s="230">
        <f>ROUND(I133*H133,2)</f>
        <v>0</v>
      </c>
      <c r="BL133" s="17" t="s">
        <v>891</v>
      </c>
      <c r="BM133" s="229" t="s">
        <v>909</v>
      </c>
    </row>
    <row r="134" s="15" customFormat="1">
      <c r="A134" s="15"/>
      <c r="B134" s="254"/>
      <c r="C134" s="255"/>
      <c r="D134" s="233" t="s">
        <v>149</v>
      </c>
      <c r="E134" s="256" t="s">
        <v>1</v>
      </c>
      <c r="F134" s="257" t="s">
        <v>910</v>
      </c>
      <c r="G134" s="255"/>
      <c r="H134" s="256" t="s">
        <v>1</v>
      </c>
      <c r="I134" s="258"/>
      <c r="J134" s="255"/>
      <c r="K134" s="255"/>
      <c r="L134" s="259"/>
      <c r="M134" s="260"/>
      <c r="N134" s="261"/>
      <c r="O134" s="261"/>
      <c r="P134" s="261"/>
      <c r="Q134" s="261"/>
      <c r="R134" s="261"/>
      <c r="S134" s="261"/>
      <c r="T134" s="262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3" t="s">
        <v>149</v>
      </c>
      <c r="AU134" s="263" t="s">
        <v>86</v>
      </c>
      <c r="AV134" s="15" t="s">
        <v>84</v>
      </c>
      <c r="AW134" s="15" t="s">
        <v>32</v>
      </c>
      <c r="AX134" s="15" t="s">
        <v>76</v>
      </c>
      <c r="AY134" s="263" t="s">
        <v>140</v>
      </c>
    </row>
    <row r="135" s="15" customFormat="1">
      <c r="A135" s="15"/>
      <c r="B135" s="254"/>
      <c r="C135" s="255"/>
      <c r="D135" s="233" t="s">
        <v>149</v>
      </c>
      <c r="E135" s="256" t="s">
        <v>1</v>
      </c>
      <c r="F135" s="257" t="s">
        <v>911</v>
      </c>
      <c r="G135" s="255"/>
      <c r="H135" s="256" t="s">
        <v>1</v>
      </c>
      <c r="I135" s="258"/>
      <c r="J135" s="255"/>
      <c r="K135" s="255"/>
      <c r="L135" s="259"/>
      <c r="M135" s="260"/>
      <c r="N135" s="261"/>
      <c r="O135" s="261"/>
      <c r="P135" s="261"/>
      <c r="Q135" s="261"/>
      <c r="R135" s="261"/>
      <c r="S135" s="261"/>
      <c r="T135" s="262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3" t="s">
        <v>149</v>
      </c>
      <c r="AU135" s="263" t="s">
        <v>86</v>
      </c>
      <c r="AV135" s="15" t="s">
        <v>84</v>
      </c>
      <c r="AW135" s="15" t="s">
        <v>32</v>
      </c>
      <c r="AX135" s="15" t="s">
        <v>76</v>
      </c>
      <c r="AY135" s="263" t="s">
        <v>140</v>
      </c>
    </row>
    <row r="136" s="15" customFormat="1">
      <c r="A136" s="15"/>
      <c r="B136" s="254"/>
      <c r="C136" s="255"/>
      <c r="D136" s="233" t="s">
        <v>149</v>
      </c>
      <c r="E136" s="256" t="s">
        <v>1</v>
      </c>
      <c r="F136" s="257" t="s">
        <v>912</v>
      </c>
      <c r="G136" s="255"/>
      <c r="H136" s="256" t="s">
        <v>1</v>
      </c>
      <c r="I136" s="258"/>
      <c r="J136" s="255"/>
      <c r="K136" s="255"/>
      <c r="L136" s="259"/>
      <c r="M136" s="260"/>
      <c r="N136" s="261"/>
      <c r="O136" s="261"/>
      <c r="P136" s="261"/>
      <c r="Q136" s="261"/>
      <c r="R136" s="261"/>
      <c r="S136" s="261"/>
      <c r="T136" s="262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63" t="s">
        <v>149</v>
      </c>
      <c r="AU136" s="263" t="s">
        <v>86</v>
      </c>
      <c r="AV136" s="15" t="s">
        <v>84</v>
      </c>
      <c r="AW136" s="15" t="s">
        <v>32</v>
      </c>
      <c r="AX136" s="15" t="s">
        <v>76</v>
      </c>
      <c r="AY136" s="263" t="s">
        <v>140</v>
      </c>
    </row>
    <row r="137" s="15" customFormat="1">
      <c r="A137" s="15"/>
      <c r="B137" s="254"/>
      <c r="C137" s="255"/>
      <c r="D137" s="233" t="s">
        <v>149</v>
      </c>
      <c r="E137" s="256" t="s">
        <v>1</v>
      </c>
      <c r="F137" s="257" t="s">
        <v>913</v>
      </c>
      <c r="G137" s="255"/>
      <c r="H137" s="256" t="s">
        <v>1</v>
      </c>
      <c r="I137" s="258"/>
      <c r="J137" s="255"/>
      <c r="K137" s="255"/>
      <c r="L137" s="259"/>
      <c r="M137" s="260"/>
      <c r="N137" s="261"/>
      <c r="O137" s="261"/>
      <c r="P137" s="261"/>
      <c r="Q137" s="261"/>
      <c r="R137" s="261"/>
      <c r="S137" s="261"/>
      <c r="T137" s="262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3" t="s">
        <v>149</v>
      </c>
      <c r="AU137" s="263" t="s">
        <v>86</v>
      </c>
      <c r="AV137" s="15" t="s">
        <v>84</v>
      </c>
      <c r="AW137" s="15" t="s">
        <v>32</v>
      </c>
      <c r="AX137" s="15" t="s">
        <v>76</v>
      </c>
      <c r="AY137" s="263" t="s">
        <v>140</v>
      </c>
    </row>
    <row r="138" s="15" customFormat="1">
      <c r="A138" s="15"/>
      <c r="B138" s="254"/>
      <c r="C138" s="255"/>
      <c r="D138" s="233" t="s">
        <v>149</v>
      </c>
      <c r="E138" s="256" t="s">
        <v>1</v>
      </c>
      <c r="F138" s="257" t="s">
        <v>914</v>
      </c>
      <c r="G138" s="255"/>
      <c r="H138" s="256" t="s">
        <v>1</v>
      </c>
      <c r="I138" s="258"/>
      <c r="J138" s="255"/>
      <c r="K138" s="255"/>
      <c r="L138" s="259"/>
      <c r="M138" s="260"/>
      <c r="N138" s="261"/>
      <c r="O138" s="261"/>
      <c r="P138" s="261"/>
      <c r="Q138" s="261"/>
      <c r="R138" s="261"/>
      <c r="S138" s="261"/>
      <c r="T138" s="262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3" t="s">
        <v>149</v>
      </c>
      <c r="AU138" s="263" t="s">
        <v>86</v>
      </c>
      <c r="AV138" s="15" t="s">
        <v>84</v>
      </c>
      <c r="AW138" s="15" t="s">
        <v>32</v>
      </c>
      <c r="AX138" s="15" t="s">
        <v>76</v>
      </c>
      <c r="AY138" s="263" t="s">
        <v>140</v>
      </c>
    </row>
    <row r="139" s="15" customFormat="1">
      <c r="A139" s="15"/>
      <c r="B139" s="254"/>
      <c r="C139" s="255"/>
      <c r="D139" s="233" t="s">
        <v>149</v>
      </c>
      <c r="E139" s="256" t="s">
        <v>1</v>
      </c>
      <c r="F139" s="257" t="s">
        <v>915</v>
      </c>
      <c r="G139" s="255"/>
      <c r="H139" s="256" t="s">
        <v>1</v>
      </c>
      <c r="I139" s="258"/>
      <c r="J139" s="255"/>
      <c r="K139" s="255"/>
      <c r="L139" s="259"/>
      <c r="M139" s="260"/>
      <c r="N139" s="261"/>
      <c r="O139" s="261"/>
      <c r="P139" s="261"/>
      <c r="Q139" s="261"/>
      <c r="R139" s="261"/>
      <c r="S139" s="261"/>
      <c r="T139" s="262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3" t="s">
        <v>149</v>
      </c>
      <c r="AU139" s="263" t="s">
        <v>86</v>
      </c>
      <c r="AV139" s="15" t="s">
        <v>84</v>
      </c>
      <c r="AW139" s="15" t="s">
        <v>32</v>
      </c>
      <c r="AX139" s="15" t="s">
        <v>76</v>
      </c>
      <c r="AY139" s="263" t="s">
        <v>140</v>
      </c>
    </row>
    <row r="140" s="13" customFormat="1">
      <c r="A140" s="13"/>
      <c r="B140" s="231"/>
      <c r="C140" s="232"/>
      <c r="D140" s="233" t="s">
        <v>149</v>
      </c>
      <c r="E140" s="234" t="s">
        <v>1</v>
      </c>
      <c r="F140" s="235" t="s">
        <v>84</v>
      </c>
      <c r="G140" s="232"/>
      <c r="H140" s="236">
        <v>1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149</v>
      </c>
      <c r="AU140" s="242" t="s">
        <v>86</v>
      </c>
      <c r="AV140" s="13" t="s">
        <v>86</v>
      </c>
      <c r="AW140" s="13" t="s">
        <v>32</v>
      </c>
      <c r="AX140" s="13" t="s">
        <v>76</v>
      </c>
      <c r="AY140" s="242" t="s">
        <v>140</v>
      </c>
    </row>
    <row r="141" s="14" customFormat="1">
      <c r="A141" s="14"/>
      <c r="B141" s="243"/>
      <c r="C141" s="244"/>
      <c r="D141" s="233" t="s">
        <v>149</v>
      </c>
      <c r="E141" s="245" t="s">
        <v>1</v>
      </c>
      <c r="F141" s="246" t="s">
        <v>151</v>
      </c>
      <c r="G141" s="244"/>
      <c r="H141" s="247">
        <v>1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3" t="s">
        <v>149</v>
      </c>
      <c r="AU141" s="253" t="s">
        <v>86</v>
      </c>
      <c r="AV141" s="14" t="s">
        <v>147</v>
      </c>
      <c r="AW141" s="14" t="s">
        <v>32</v>
      </c>
      <c r="AX141" s="14" t="s">
        <v>84</v>
      </c>
      <c r="AY141" s="253" t="s">
        <v>140</v>
      </c>
    </row>
    <row r="142" s="2" customFormat="1" ht="16.5" customHeight="1">
      <c r="A142" s="38"/>
      <c r="B142" s="39"/>
      <c r="C142" s="218" t="s">
        <v>180</v>
      </c>
      <c r="D142" s="218" t="s">
        <v>142</v>
      </c>
      <c r="E142" s="219" t="s">
        <v>916</v>
      </c>
      <c r="F142" s="220" t="s">
        <v>917</v>
      </c>
      <c r="G142" s="221" t="s">
        <v>890</v>
      </c>
      <c r="H142" s="222">
        <v>1</v>
      </c>
      <c r="I142" s="223"/>
      <c r="J142" s="224">
        <f>ROUND(I142*H142,2)</f>
        <v>0</v>
      </c>
      <c r="K142" s="220" t="s">
        <v>245</v>
      </c>
      <c r="L142" s="44"/>
      <c r="M142" s="225" t="s">
        <v>1</v>
      </c>
      <c r="N142" s="226" t="s">
        <v>41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891</v>
      </c>
      <c r="AT142" s="229" t="s">
        <v>142</v>
      </c>
      <c r="AU142" s="229" t="s">
        <v>86</v>
      </c>
      <c r="AY142" s="17" t="s">
        <v>140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84</v>
      </c>
      <c r="BK142" s="230">
        <f>ROUND(I142*H142,2)</f>
        <v>0</v>
      </c>
      <c r="BL142" s="17" t="s">
        <v>891</v>
      </c>
      <c r="BM142" s="229" t="s">
        <v>918</v>
      </c>
    </row>
    <row r="143" s="12" customFormat="1" ht="22.8" customHeight="1">
      <c r="A143" s="12"/>
      <c r="B143" s="202"/>
      <c r="C143" s="203"/>
      <c r="D143" s="204" t="s">
        <v>75</v>
      </c>
      <c r="E143" s="216" t="s">
        <v>919</v>
      </c>
      <c r="F143" s="216" t="s">
        <v>920</v>
      </c>
      <c r="G143" s="203"/>
      <c r="H143" s="203"/>
      <c r="I143" s="206"/>
      <c r="J143" s="217">
        <f>BK143</f>
        <v>0</v>
      </c>
      <c r="K143" s="203"/>
      <c r="L143" s="208"/>
      <c r="M143" s="209"/>
      <c r="N143" s="210"/>
      <c r="O143" s="210"/>
      <c r="P143" s="211">
        <f>P144</f>
        <v>0</v>
      </c>
      <c r="Q143" s="210"/>
      <c r="R143" s="211">
        <f>R144</f>
        <v>0</v>
      </c>
      <c r="S143" s="210"/>
      <c r="T143" s="212">
        <f>T144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3" t="s">
        <v>166</v>
      </c>
      <c r="AT143" s="214" t="s">
        <v>75</v>
      </c>
      <c r="AU143" s="214" t="s">
        <v>84</v>
      </c>
      <c r="AY143" s="213" t="s">
        <v>140</v>
      </c>
      <c r="BK143" s="215">
        <f>BK144</f>
        <v>0</v>
      </c>
    </row>
    <row r="144" s="2" customFormat="1" ht="16.5" customHeight="1">
      <c r="A144" s="38"/>
      <c r="B144" s="39"/>
      <c r="C144" s="218" t="s">
        <v>188</v>
      </c>
      <c r="D144" s="218" t="s">
        <v>142</v>
      </c>
      <c r="E144" s="219" t="s">
        <v>921</v>
      </c>
      <c r="F144" s="220" t="s">
        <v>922</v>
      </c>
      <c r="G144" s="221" t="s">
        <v>890</v>
      </c>
      <c r="H144" s="222">
        <v>1</v>
      </c>
      <c r="I144" s="223"/>
      <c r="J144" s="224">
        <f>ROUND(I144*H144,2)</f>
        <v>0</v>
      </c>
      <c r="K144" s="220" t="s">
        <v>245</v>
      </c>
      <c r="L144" s="44"/>
      <c r="M144" s="225" t="s">
        <v>1</v>
      </c>
      <c r="N144" s="226" t="s">
        <v>41</v>
      </c>
      <c r="O144" s="91"/>
      <c r="P144" s="227">
        <f>O144*H144</f>
        <v>0</v>
      </c>
      <c r="Q144" s="227">
        <v>0</v>
      </c>
      <c r="R144" s="227">
        <f>Q144*H144</f>
        <v>0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891</v>
      </c>
      <c r="AT144" s="229" t="s">
        <v>142</v>
      </c>
      <c r="AU144" s="229" t="s">
        <v>86</v>
      </c>
      <c r="AY144" s="17" t="s">
        <v>140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84</v>
      </c>
      <c r="BK144" s="230">
        <f>ROUND(I144*H144,2)</f>
        <v>0</v>
      </c>
      <c r="BL144" s="17" t="s">
        <v>891</v>
      </c>
      <c r="BM144" s="229" t="s">
        <v>923</v>
      </c>
    </row>
    <row r="145" s="12" customFormat="1" ht="22.8" customHeight="1">
      <c r="A145" s="12"/>
      <c r="B145" s="202"/>
      <c r="C145" s="203"/>
      <c r="D145" s="204" t="s">
        <v>75</v>
      </c>
      <c r="E145" s="216" t="s">
        <v>924</v>
      </c>
      <c r="F145" s="216" t="s">
        <v>925</v>
      </c>
      <c r="G145" s="203"/>
      <c r="H145" s="203"/>
      <c r="I145" s="206"/>
      <c r="J145" s="217">
        <f>BK145</f>
        <v>0</v>
      </c>
      <c r="K145" s="203"/>
      <c r="L145" s="208"/>
      <c r="M145" s="209"/>
      <c r="N145" s="210"/>
      <c r="O145" s="210"/>
      <c r="P145" s="211">
        <f>SUM(P146:P151)</f>
        <v>0</v>
      </c>
      <c r="Q145" s="210"/>
      <c r="R145" s="211">
        <f>SUM(R146:R151)</f>
        <v>0</v>
      </c>
      <c r="S145" s="210"/>
      <c r="T145" s="212">
        <f>SUM(T146:T151)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3" t="s">
        <v>166</v>
      </c>
      <c r="AT145" s="214" t="s">
        <v>75</v>
      </c>
      <c r="AU145" s="214" t="s">
        <v>84</v>
      </c>
      <c r="AY145" s="213" t="s">
        <v>140</v>
      </c>
      <c r="BK145" s="215">
        <f>SUM(BK146:BK151)</f>
        <v>0</v>
      </c>
    </row>
    <row r="146" s="2" customFormat="1" ht="16.5" customHeight="1">
      <c r="A146" s="38"/>
      <c r="B146" s="39"/>
      <c r="C146" s="218" t="s">
        <v>193</v>
      </c>
      <c r="D146" s="218" t="s">
        <v>142</v>
      </c>
      <c r="E146" s="219" t="s">
        <v>926</v>
      </c>
      <c r="F146" s="220" t="s">
        <v>927</v>
      </c>
      <c r="G146" s="221" t="s">
        <v>890</v>
      </c>
      <c r="H146" s="222">
        <v>1</v>
      </c>
      <c r="I146" s="223"/>
      <c r="J146" s="224">
        <f>ROUND(I146*H146,2)</f>
        <v>0</v>
      </c>
      <c r="K146" s="220" t="s">
        <v>245</v>
      </c>
      <c r="L146" s="44"/>
      <c r="M146" s="225" t="s">
        <v>1</v>
      </c>
      <c r="N146" s="226" t="s">
        <v>41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891</v>
      </c>
      <c r="AT146" s="229" t="s">
        <v>142</v>
      </c>
      <c r="AU146" s="229" t="s">
        <v>86</v>
      </c>
      <c r="AY146" s="17" t="s">
        <v>140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84</v>
      </c>
      <c r="BK146" s="230">
        <f>ROUND(I146*H146,2)</f>
        <v>0</v>
      </c>
      <c r="BL146" s="17" t="s">
        <v>891</v>
      </c>
      <c r="BM146" s="229" t="s">
        <v>928</v>
      </c>
    </row>
    <row r="147" s="15" customFormat="1">
      <c r="A147" s="15"/>
      <c r="B147" s="254"/>
      <c r="C147" s="255"/>
      <c r="D147" s="233" t="s">
        <v>149</v>
      </c>
      <c r="E147" s="256" t="s">
        <v>1</v>
      </c>
      <c r="F147" s="257" t="s">
        <v>929</v>
      </c>
      <c r="G147" s="255"/>
      <c r="H147" s="256" t="s">
        <v>1</v>
      </c>
      <c r="I147" s="258"/>
      <c r="J147" s="255"/>
      <c r="K147" s="255"/>
      <c r="L147" s="259"/>
      <c r="M147" s="260"/>
      <c r="N147" s="261"/>
      <c r="O147" s="261"/>
      <c r="P147" s="261"/>
      <c r="Q147" s="261"/>
      <c r="R147" s="261"/>
      <c r="S147" s="261"/>
      <c r="T147" s="262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3" t="s">
        <v>149</v>
      </c>
      <c r="AU147" s="263" t="s">
        <v>86</v>
      </c>
      <c r="AV147" s="15" t="s">
        <v>84</v>
      </c>
      <c r="AW147" s="15" t="s">
        <v>32</v>
      </c>
      <c r="AX147" s="15" t="s">
        <v>76</v>
      </c>
      <c r="AY147" s="263" t="s">
        <v>140</v>
      </c>
    </row>
    <row r="148" s="15" customFormat="1">
      <c r="A148" s="15"/>
      <c r="B148" s="254"/>
      <c r="C148" s="255"/>
      <c r="D148" s="233" t="s">
        <v>149</v>
      </c>
      <c r="E148" s="256" t="s">
        <v>1</v>
      </c>
      <c r="F148" s="257" t="s">
        <v>930</v>
      </c>
      <c r="G148" s="255"/>
      <c r="H148" s="256" t="s">
        <v>1</v>
      </c>
      <c r="I148" s="258"/>
      <c r="J148" s="255"/>
      <c r="K148" s="255"/>
      <c r="L148" s="259"/>
      <c r="M148" s="260"/>
      <c r="N148" s="261"/>
      <c r="O148" s="261"/>
      <c r="P148" s="261"/>
      <c r="Q148" s="261"/>
      <c r="R148" s="261"/>
      <c r="S148" s="261"/>
      <c r="T148" s="262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63" t="s">
        <v>149</v>
      </c>
      <c r="AU148" s="263" t="s">
        <v>86</v>
      </c>
      <c r="AV148" s="15" t="s">
        <v>84</v>
      </c>
      <c r="AW148" s="15" t="s">
        <v>32</v>
      </c>
      <c r="AX148" s="15" t="s">
        <v>76</v>
      </c>
      <c r="AY148" s="263" t="s">
        <v>140</v>
      </c>
    </row>
    <row r="149" s="15" customFormat="1">
      <c r="A149" s="15"/>
      <c r="B149" s="254"/>
      <c r="C149" s="255"/>
      <c r="D149" s="233" t="s">
        <v>149</v>
      </c>
      <c r="E149" s="256" t="s">
        <v>1</v>
      </c>
      <c r="F149" s="257" t="s">
        <v>931</v>
      </c>
      <c r="G149" s="255"/>
      <c r="H149" s="256" t="s">
        <v>1</v>
      </c>
      <c r="I149" s="258"/>
      <c r="J149" s="255"/>
      <c r="K149" s="255"/>
      <c r="L149" s="259"/>
      <c r="M149" s="260"/>
      <c r="N149" s="261"/>
      <c r="O149" s="261"/>
      <c r="P149" s="261"/>
      <c r="Q149" s="261"/>
      <c r="R149" s="261"/>
      <c r="S149" s="261"/>
      <c r="T149" s="262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3" t="s">
        <v>149</v>
      </c>
      <c r="AU149" s="263" t="s">
        <v>86</v>
      </c>
      <c r="AV149" s="15" t="s">
        <v>84</v>
      </c>
      <c r="AW149" s="15" t="s">
        <v>32</v>
      </c>
      <c r="AX149" s="15" t="s">
        <v>76</v>
      </c>
      <c r="AY149" s="263" t="s">
        <v>140</v>
      </c>
    </row>
    <row r="150" s="13" customFormat="1">
      <c r="A150" s="13"/>
      <c r="B150" s="231"/>
      <c r="C150" s="232"/>
      <c r="D150" s="233" t="s">
        <v>149</v>
      </c>
      <c r="E150" s="234" t="s">
        <v>1</v>
      </c>
      <c r="F150" s="235" t="s">
        <v>84</v>
      </c>
      <c r="G150" s="232"/>
      <c r="H150" s="236">
        <v>1</v>
      </c>
      <c r="I150" s="237"/>
      <c r="J150" s="232"/>
      <c r="K150" s="232"/>
      <c r="L150" s="238"/>
      <c r="M150" s="239"/>
      <c r="N150" s="240"/>
      <c r="O150" s="240"/>
      <c r="P150" s="240"/>
      <c r="Q150" s="240"/>
      <c r="R150" s="240"/>
      <c r="S150" s="240"/>
      <c r="T150" s="24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2" t="s">
        <v>149</v>
      </c>
      <c r="AU150" s="242" t="s">
        <v>86</v>
      </c>
      <c r="AV150" s="13" t="s">
        <v>86</v>
      </c>
      <c r="AW150" s="13" t="s">
        <v>32</v>
      </c>
      <c r="AX150" s="13" t="s">
        <v>76</v>
      </c>
      <c r="AY150" s="242" t="s">
        <v>140</v>
      </c>
    </row>
    <row r="151" s="14" customFormat="1">
      <c r="A151" s="14"/>
      <c r="B151" s="243"/>
      <c r="C151" s="244"/>
      <c r="D151" s="233" t="s">
        <v>149</v>
      </c>
      <c r="E151" s="245" t="s">
        <v>1</v>
      </c>
      <c r="F151" s="246" t="s">
        <v>151</v>
      </c>
      <c r="G151" s="244"/>
      <c r="H151" s="247">
        <v>1</v>
      </c>
      <c r="I151" s="248"/>
      <c r="J151" s="244"/>
      <c r="K151" s="244"/>
      <c r="L151" s="249"/>
      <c r="M151" s="284"/>
      <c r="N151" s="285"/>
      <c r="O151" s="285"/>
      <c r="P151" s="285"/>
      <c r="Q151" s="285"/>
      <c r="R151" s="285"/>
      <c r="S151" s="285"/>
      <c r="T151" s="286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3" t="s">
        <v>149</v>
      </c>
      <c r="AU151" s="253" t="s">
        <v>86</v>
      </c>
      <c r="AV151" s="14" t="s">
        <v>147</v>
      </c>
      <c r="AW151" s="14" t="s">
        <v>32</v>
      </c>
      <c r="AX151" s="14" t="s">
        <v>84</v>
      </c>
      <c r="AY151" s="253" t="s">
        <v>140</v>
      </c>
    </row>
    <row r="152" s="2" customFormat="1" ht="6.96" customHeight="1">
      <c r="A152" s="38"/>
      <c r="B152" s="66"/>
      <c r="C152" s="67"/>
      <c r="D152" s="67"/>
      <c r="E152" s="67"/>
      <c r="F152" s="67"/>
      <c r="G152" s="67"/>
      <c r="H152" s="67"/>
      <c r="I152" s="67"/>
      <c r="J152" s="67"/>
      <c r="K152" s="67"/>
      <c r="L152" s="44"/>
      <c r="M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</row>
  </sheetData>
  <sheetProtection sheet="1" autoFilter="0" formatColumns="0" formatRows="0" objects="1" scenarios="1" spinCount="100000" saltValue="5kbXo60DM+/rJ72JTE3M6rH1Zm2Gseo7M31Y9byUzhSmJUgmOwKmMXZyrfWYXwGsJVaAPjQK4AFN+Mm1sXX7vg==" hashValue="IoHXR5uMw1s8ItFZBSxb6RJql69h0SE2Jr8qhqNUQFY3uHPv6huNdWiNUf89ZSD6pLSLE3dMKZry69iRyX9vJw==" algorithmName="SHA-512" password="C6B1"/>
  <autoFilter ref="C120:K15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6"/>
      <c r="C3" s="137"/>
      <c r="D3" s="137"/>
      <c r="E3" s="137"/>
      <c r="F3" s="137"/>
      <c r="G3" s="137"/>
      <c r="H3" s="20"/>
    </row>
    <row r="4" s="1" customFormat="1" ht="24.96" customHeight="1">
      <c r="B4" s="20"/>
      <c r="C4" s="138" t="s">
        <v>932</v>
      </c>
      <c r="H4" s="20"/>
    </row>
    <row r="5" s="1" customFormat="1" ht="12" customHeight="1">
      <c r="B5" s="20"/>
      <c r="C5" s="287" t="s">
        <v>13</v>
      </c>
      <c r="D5" s="147" t="s">
        <v>14</v>
      </c>
      <c r="E5" s="1"/>
      <c r="F5" s="1"/>
      <c r="H5" s="20"/>
    </row>
    <row r="6" s="1" customFormat="1" ht="36.96" customHeight="1">
      <c r="B6" s="20"/>
      <c r="C6" s="288" t="s">
        <v>16</v>
      </c>
      <c r="D6" s="289" t="s">
        <v>17</v>
      </c>
      <c r="E6" s="1"/>
      <c r="F6" s="1"/>
      <c r="H6" s="20"/>
    </row>
    <row r="7" s="1" customFormat="1" ht="24.75" customHeight="1">
      <c r="B7" s="20"/>
      <c r="C7" s="140" t="s">
        <v>22</v>
      </c>
      <c r="D7" s="144" t="str">
        <f>'Rekapitulace stavby'!AN8</f>
        <v>18. 9. 2025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1"/>
      <c r="B9" s="290"/>
      <c r="C9" s="291" t="s">
        <v>57</v>
      </c>
      <c r="D9" s="292" t="s">
        <v>58</v>
      </c>
      <c r="E9" s="292" t="s">
        <v>127</v>
      </c>
      <c r="F9" s="293" t="s">
        <v>933</v>
      </c>
      <c r="G9" s="191"/>
      <c r="H9" s="290"/>
    </row>
    <row r="10" s="2" customFormat="1" ht="26.4" customHeight="1">
      <c r="A10" s="38"/>
      <c r="B10" s="44"/>
      <c r="C10" s="294" t="s">
        <v>90</v>
      </c>
      <c r="D10" s="294" t="s">
        <v>91</v>
      </c>
      <c r="E10" s="38"/>
      <c r="F10" s="38"/>
      <c r="G10" s="38"/>
      <c r="H10" s="44"/>
    </row>
    <row r="11" s="2" customFormat="1" ht="16.8" customHeight="1">
      <c r="A11" s="38"/>
      <c r="B11" s="44"/>
      <c r="C11" s="295" t="s">
        <v>698</v>
      </c>
      <c r="D11" s="296" t="s">
        <v>699</v>
      </c>
      <c r="E11" s="297" t="s">
        <v>145</v>
      </c>
      <c r="F11" s="298">
        <v>1134.3800000000001</v>
      </c>
      <c r="G11" s="38"/>
      <c r="H11" s="44"/>
    </row>
    <row r="12" s="2" customFormat="1" ht="16.8" customHeight="1">
      <c r="A12" s="38"/>
      <c r="B12" s="44"/>
      <c r="C12" s="299" t="s">
        <v>1</v>
      </c>
      <c r="D12" s="299" t="s">
        <v>934</v>
      </c>
      <c r="E12" s="17" t="s">
        <v>1</v>
      </c>
      <c r="F12" s="300">
        <v>1134.3800000000001</v>
      </c>
      <c r="G12" s="38"/>
      <c r="H12" s="44"/>
    </row>
    <row r="13" s="2" customFormat="1" ht="16.8" customHeight="1">
      <c r="A13" s="38"/>
      <c r="B13" s="44"/>
      <c r="C13" s="299" t="s">
        <v>1</v>
      </c>
      <c r="D13" s="299" t="s">
        <v>151</v>
      </c>
      <c r="E13" s="17" t="s">
        <v>1</v>
      </c>
      <c r="F13" s="300">
        <v>1134.3800000000001</v>
      </c>
      <c r="G13" s="38"/>
      <c r="H13" s="44"/>
    </row>
    <row r="14" s="2" customFormat="1" ht="16.8" customHeight="1">
      <c r="A14" s="38"/>
      <c r="B14" s="44"/>
      <c r="C14" s="301" t="s">
        <v>935</v>
      </c>
      <c r="D14" s="38"/>
      <c r="E14" s="38"/>
      <c r="F14" s="38"/>
      <c r="G14" s="38"/>
      <c r="H14" s="44"/>
    </row>
    <row r="15" s="2" customFormat="1">
      <c r="A15" s="38"/>
      <c r="B15" s="44"/>
      <c r="C15" s="299" t="s">
        <v>708</v>
      </c>
      <c r="D15" s="299" t="s">
        <v>936</v>
      </c>
      <c r="E15" s="17" t="s">
        <v>169</v>
      </c>
      <c r="F15" s="300">
        <v>567.19000000000005</v>
      </c>
      <c r="G15" s="38"/>
      <c r="H15" s="44"/>
    </row>
    <row r="16" s="2" customFormat="1" ht="16.8" customHeight="1">
      <c r="A16" s="38"/>
      <c r="B16" s="44"/>
      <c r="C16" s="299" t="s">
        <v>740</v>
      </c>
      <c r="D16" s="299" t="s">
        <v>937</v>
      </c>
      <c r="E16" s="17" t="s">
        <v>145</v>
      </c>
      <c r="F16" s="300">
        <v>1134.3800000000001</v>
      </c>
      <c r="G16" s="38"/>
      <c r="H16" s="44"/>
    </row>
    <row r="17" s="2" customFormat="1" ht="16.8" customHeight="1">
      <c r="A17" s="38"/>
      <c r="B17" s="44"/>
      <c r="C17" s="299" t="s">
        <v>743</v>
      </c>
      <c r="D17" s="299" t="s">
        <v>938</v>
      </c>
      <c r="E17" s="17" t="s">
        <v>145</v>
      </c>
      <c r="F17" s="300">
        <v>1134.3800000000001</v>
      </c>
      <c r="G17" s="38"/>
      <c r="H17" s="44"/>
    </row>
    <row r="18" s="2" customFormat="1" ht="16.8" customHeight="1">
      <c r="A18" s="38"/>
      <c r="B18" s="44"/>
      <c r="C18" s="299" t="s">
        <v>747</v>
      </c>
      <c r="D18" s="299" t="s">
        <v>939</v>
      </c>
      <c r="E18" s="17" t="s">
        <v>145</v>
      </c>
      <c r="F18" s="300">
        <v>1134.3800000000001</v>
      </c>
      <c r="G18" s="38"/>
      <c r="H18" s="44"/>
    </row>
    <row r="19" s="2" customFormat="1" ht="16.8" customHeight="1">
      <c r="A19" s="38"/>
      <c r="B19" s="44"/>
      <c r="C19" s="299" t="s">
        <v>750</v>
      </c>
      <c r="D19" s="299" t="s">
        <v>940</v>
      </c>
      <c r="E19" s="17" t="s">
        <v>145</v>
      </c>
      <c r="F19" s="300">
        <v>1134.3800000000001</v>
      </c>
      <c r="G19" s="38"/>
      <c r="H19" s="44"/>
    </row>
    <row r="20" s="2" customFormat="1" ht="16.8" customHeight="1">
      <c r="A20" s="38"/>
      <c r="B20" s="44"/>
      <c r="C20" s="299" t="s">
        <v>753</v>
      </c>
      <c r="D20" s="299" t="s">
        <v>941</v>
      </c>
      <c r="E20" s="17" t="s">
        <v>145</v>
      </c>
      <c r="F20" s="300">
        <v>1134.3800000000001</v>
      </c>
      <c r="G20" s="38"/>
      <c r="H20" s="44"/>
    </row>
    <row r="21" s="2" customFormat="1" ht="16.8" customHeight="1">
      <c r="A21" s="38"/>
      <c r="B21" s="44"/>
      <c r="C21" s="299" t="s">
        <v>756</v>
      </c>
      <c r="D21" s="299" t="s">
        <v>942</v>
      </c>
      <c r="E21" s="17" t="s">
        <v>145</v>
      </c>
      <c r="F21" s="300">
        <v>1134.3800000000001</v>
      </c>
      <c r="G21" s="38"/>
      <c r="H21" s="44"/>
    </row>
    <row r="22" s="2" customFormat="1" ht="16.8" customHeight="1">
      <c r="A22" s="38"/>
      <c r="B22" s="44"/>
      <c r="C22" s="295" t="s">
        <v>943</v>
      </c>
      <c r="D22" s="296" t="s">
        <v>944</v>
      </c>
      <c r="E22" s="297" t="s">
        <v>145</v>
      </c>
      <c r="F22" s="298">
        <v>10</v>
      </c>
      <c r="G22" s="38"/>
      <c r="H22" s="44"/>
    </row>
    <row r="23" s="2" customFormat="1" ht="16.8" customHeight="1">
      <c r="A23" s="38"/>
      <c r="B23" s="44"/>
      <c r="C23" s="299" t="s">
        <v>1</v>
      </c>
      <c r="D23" s="299" t="s">
        <v>199</v>
      </c>
      <c r="E23" s="17" t="s">
        <v>1</v>
      </c>
      <c r="F23" s="300">
        <v>10</v>
      </c>
      <c r="G23" s="38"/>
      <c r="H23" s="44"/>
    </row>
    <row r="24" s="2" customFormat="1" ht="16.8" customHeight="1">
      <c r="A24" s="38"/>
      <c r="B24" s="44"/>
      <c r="C24" s="295" t="s">
        <v>519</v>
      </c>
      <c r="D24" s="296" t="s">
        <v>945</v>
      </c>
      <c r="E24" s="297" t="s">
        <v>145</v>
      </c>
      <c r="F24" s="298">
        <v>138.03</v>
      </c>
      <c r="G24" s="38"/>
      <c r="H24" s="44"/>
    </row>
    <row r="25" s="2" customFormat="1" ht="16.8" customHeight="1">
      <c r="A25" s="38"/>
      <c r="B25" s="44"/>
      <c r="C25" s="299" t="s">
        <v>1</v>
      </c>
      <c r="D25" s="299" t="s">
        <v>946</v>
      </c>
      <c r="E25" s="17" t="s">
        <v>1</v>
      </c>
      <c r="F25" s="300">
        <v>138.03</v>
      </c>
      <c r="G25" s="38"/>
      <c r="H25" s="44"/>
    </row>
    <row r="26" s="2" customFormat="1" ht="16.8" customHeight="1">
      <c r="A26" s="38"/>
      <c r="B26" s="44"/>
      <c r="C26" s="295" t="s">
        <v>701</v>
      </c>
      <c r="D26" s="296" t="s">
        <v>702</v>
      </c>
      <c r="E26" s="297" t="s">
        <v>145</v>
      </c>
      <c r="F26" s="298">
        <v>240</v>
      </c>
      <c r="G26" s="38"/>
      <c r="H26" s="44"/>
    </row>
    <row r="27" s="2" customFormat="1" ht="16.8" customHeight="1">
      <c r="A27" s="38"/>
      <c r="B27" s="44"/>
      <c r="C27" s="299" t="s">
        <v>1</v>
      </c>
      <c r="D27" s="299" t="s">
        <v>703</v>
      </c>
      <c r="E27" s="17" t="s">
        <v>1</v>
      </c>
      <c r="F27" s="300">
        <v>240</v>
      </c>
      <c r="G27" s="38"/>
      <c r="H27" s="44"/>
    </row>
    <row r="28" s="2" customFormat="1" ht="16.8" customHeight="1">
      <c r="A28" s="38"/>
      <c r="B28" s="44"/>
      <c r="C28" s="301" t="s">
        <v>935</v>
      </c>
      <c r="D28" s="38"/>
      <c r="E28" s="38"/>
      <c r="F28" s="38"/>
      <c r="G28" s="38"/>
      <c r="H28" s="44"/>
    </row>
    <row r="29" s="2" customFormat="1">
      <c r="A29" s="38"/>
      <c r="B29" s="44"/>
      <c r="C29" s="299" t="s">
        <v>719</v>
      </c>
      <c r="D29" s="299" t="s">
        <v>947</v>
      </c>
      <c r="E29" s="17" t="s">
        <v>145</v>
      </c>
      <c r="F29" s="300">
        <v>240</v>
      </c>
      <c r="G29" s="38"/>
      <c r="H29" s="44"/>
    </row>
    <row r="30" s="2" customFormat="1">
      <c r="A30" s="38"/>
      <c r="B30" s="44"/>
      <c r="C30" s="299" t="s">
        <v>722</v>
      </c>
      <c r="D30" s="299" t="s">
        <v>948</v>
      </c>
      <c r="E30" s="17" t="s">
        <v>145</v>
      </c>
      <c r="F30" s="300">
        <v>240</v>
      </c>
      <c r="G30" s="38"/>
      <c r="H30" s="44"/>
    </row>
    <row r="31" s="2" customFormat="1" ht="16.8" customHeight="1">
      <c r="A31" s="38"/>
      <c r="B31" s="44"/>
      <c r="C31" s="299" t="s">
        <v>725</v>
      </c>
      <c r="D31" s="299" t="s">
        <v>949</v>
      </c>
      <c r="E31" s="17" t="s">
        <v>145</v>
      </c>
      <c r="F31" s="300">
        <v>240</v>
      </c>
      <c r="G31" s="38"/>
      <c r="H31" s="44"/>
    </row>
    <row r="32" s="2" customFormat="1" ht="16.8" customHeight="1">
      <c r="A32" s="38"/>
      <c r="B32" s="44"/>
      <c r="C32" s="299" t="s">
        <v>733</v>
      </c>
      <c r="D32" s="299" t="s">
        <v>950</v>
      </c>
      <c r="E32" s="17" t="s">
        <v>145</v>
      </c>
      <c r="F32" s="300">
        <v>240</v>
      </c>
      <c r="G32" s="38"/>
      <c r="H32" s="44"/>
    </row>
    <row r="33" s="2" customFormat="1" ht="16.8" customHeight="1">
      <c r="A33" s="38"/>
      <c r="B33" s="44"/>
      <c r="C33" s="299" t="s">
        <v>736</v>
      </c>
      <c r="D33" s="299" t="s">
        <v>951</v>
      </c>
      <c r="E33" s="17" t="s">
        <v>145</v>
      </c>
      <c r="F33" s="300">
        <v>240</v>
      </c>
      <c r="G33" s="38"/>
      <c r="H33" s="44"/>
    </row>
    <row r="34" s="2" customFormat="1" ht="7.44" customHeight="1">
      <c r="A34" s="38"/>
      <c r="B34" s="170"/>
      <c r="C34" s="171"/>
      <c r="D34" s="171"/>
      <c r="E34" s="171"/>
      <c r="F34" s="171"/>
      <c r="G34" s="171"/>
      <c r="H34" s="44"/>
    </row>
    <row r="35" s="2" customFormat="1">
      <c r="A35" s="38"/>
      <c r="B35" s="38"/>
      <c r="C35" s="38"/>
      <c r="D35" s="38"/>
      <c r="E35" s="38"/>
      <c r="F35" s="38"/>
      <c r="G35" s="38"/>
      <c r="H35" s="38"/>
    </row>
  </sheetData>
  <sheetProtection sheet="1" formatColumns="0" formatRows="0" objects="1" scenarios="1" spinCount="100000" saltValue="6G44KeWBCSkOHXymUU/PUKMfM2kKSGF5c9pL/CS3691MOjThDAxFWQ5BplHFzPRvbae6uDn9j3w0krQSpOFoMQ==" hashValue="vEvmy2MFeWVNzcyGfYBtY3GrJAdzE/GhdYIvkxRBgjd72ELWqZk4CqJdTazHW7A2OSS3ZT9DX0lJBHfzSugTbw==" algorithmName="SHA-512" password="C6B1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DESKTOP-OMQ29LB\Martin</dc:creator>
  <cp:lastModifiedBy>DESKTOP-OMQ29LB\Martin</cp:lastModifiedBy>
  <dcterms:created xsi:type="dcterms:W3CDTF">2025-09-19T14:51:20Z</dcterms:created>
  <dcterms:modified xsi:type="dcterms:W3CDTF">2025-09-19T14:51:28Z</dcterms:modified>
</cp:coreProperties>
</file>