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heaholding.sharepoint.com/ZEMSPOL Den sro/ZEMSPOL-Dešná-sro/DOTACE/projekty 2025/PRV 5.kolo/4354_Modernizace farmy Jazovice_ZEMSPOL/2_VŘ/"/>
    </mc:Choice>
  </mc:AlternateContent>
  <xr:revisionPtr revIDLastSave="10" documentId="8_{1A322CAC-DE02-4BC6-BDB3-5ADF87484519}" xr6:coauthVersionLast="47" xr6:coauthVersionMax="47" xr10:uidLastSave="{C33E526D-0478-43F9-A93C-1F54699486A0}"/>
  <bookViews>
    <workbookView xWindow="25490" yWindow="-800" windowWidth="25820" windowHeight="1390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a SO 01 a Pol" sheetId="12" r:id="rId4"/>
    <sheet name="SO 02 SO 02 Pol" sheetId="13" r:id="rId5"/>
    <sheet name="SO 03 SO 03 Pol" sheetId="14" r:id="rId6"/>
    <sheet name="SO 04 SO 04 Pol" sheetId="15" r:id="rId7"/>
    <sheet name="SO 05 SO 05 Pol" sheetId="16" r:id="rId8"/>
  </sheets>
  <externalReferences>
    <externalReference r:id="rId9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a SO 01 a Pol'!$1:$7</definedName>
    <definedName name="_xlnm.Print_Titles" localSheetId="4">'SO 02 SO 02 Pol'!$1:$7</definedName>
    <definedName name="_xlnm.Print_Titles" localSheetId="5">'SO 03 SO 03 Pol'!$1:$7</definedName>
    <definedName name="_xlnm.Print_Titles" localSheetId="6">'SO 04 SO 04 Pol'!$1:$7</definedName>
    <definedName name="_xlnm.Print_Titles" localSheetId="7">'SO 05 SO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a SO 01 a Pol'!$A$1:$Y$121</definedName>
    <definedName name="_xlnm.Print_Area" localSheetId="4">'SO 02 SO 02 Pol'!$A$1:$Y$56</definedName>
    <definedName name="_xlnm.Print_Area" localSheetId="5">'SO 03 SO 03 Pol'!$A$1:$Y$36</definedName>
    <definedName name="_xlnm.Print_Area" localSheetId="6">'SO 04 SO 04 Pol'!$A$1:$Y$22</definedName>
    <definedName name="_xlnm.Print_Area" localSheetId="7">'SO 05 SO 05 Pol'!$A$1:$Y$49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9" i="16"/>
  <c r="BA37" i="16"/>
  <c r="BA35" i="16"/>
  <c r="BA33" i="16"/>
  <c r="BA31" i="16"/>
  <c r="BA29" i="16"/>
  <c r="BA27" i="16"/>
  <c r="BA22" i="16"/>
  <c r="BA20" i="16"/>
  <c r="BA18" i="16"/>
  <c r="BA14" i="16"/>
  <c r="BA12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3" i="16"/>
  <c r="I13" i="16"/>
  <c r="K13" i="16"/>
  <c r="M13" i="16"/>
  <c r="O13" i="16"/>
  <c r="Q13" i="16"/>
  <c r="V13" i="16"/>
  <c r="G15" i="16"/>
  <c r="M15" i="16" s="1"/>
  <c r="I15" i="16"/>
  <c r="K15" i="16"/>
  <c r="O15" i="16"/>
  <c r="O8" i="16" s="1"/>
  <c r="Q15" i="16"/>
  <c r="V15" i="16"/>
  <c r="G17" i="16"/>
  <c r="M17" i="16" s="1"/>
  <c r="I17" i="16"/>
  <c r="K17" i="16"/>
  <c r="O17" i="16"/>
  <c r="Q17" i="16"/>
  <c r="V17" i="16"/>
  <c r="G19" i="16"/>
  <c r="I19" i="16"/>
  <c r="K19" i="16"/>
  <c r="M19" i="16"/>
  <c r="O19" i="16"/>
  <c r="Q19" i="16"/>
  <c r="V19" i="16"/>
  <c r="G21" i="16"/>
  <c r="I21" i="16"/>
  <c r="K21" i="16"/>
  <c r="M21" i="16"/>
  <c r="O21" i="16"/>
  <c r="Q21" i="16"/>
  <c r="V21" i="16"/>
  <c r="G24" i="16"/>
  <c r="M24" i="16" s="1"/>
  <c r="I24" i="16"/>
  <c r="I23" i="16" s="1"/>
  <c r="K24" i="16"/>
  <c r="K23" i="16" s="1"/>
  <c r="O24" i="16"/>
  <c r="Q24" i="16"/>
  <c r="Q23" i="16" s="1"/>
  <c r="V24" i="16"/>
  <c r="V23" i="16" s="1"/>
  <c r="G26" i="16"/>
  <c r="I26" i="16"/>
  <c r="K26" i="16"/>
  <c r="M26" i="16"/>
  <c r="O26" i="16"/>
  <c r="Q26" i="16"/>
  <c r="V26" i="16"/>
  <c r="G28" i="16"/>
  <c r="I28" i="16"/>
  <c r="K28" i="16"/>
  <c r="M28" i="16"/>
  <c r="O28" i="16"/>
  <c r="Q28" i="16"/>
  <c r="V28" i="16"/>
  <c r="G30" i="16"/>
  <c r="AF39" i="16" s="1"/>
  <c r="I30" i="16"/>
  <c r="K30" i="16"/>
  <c r="O30" i="16"/>
  <c r="O23" i="16" s="1"/>
  <c r="Q30" i="16"/>
  <c r="V30" i="16"/>
  <c r="G32" i="16"/>
  <c r="M32" i="16" s="1"/>
  <c r="I32" i="16"/>
  <c r="K32" i="16"/>
  <c r="O32" i="16"/>
  <c r="Q32" i="16"/>
  <c r="V32" i="16"/>
  <c r="G34" i="16"/>
  <c r="I34" i="16"/>
  <c r="K34" i="16"/>
  <c r="M34" i="16"/>
  <c r="O34" i="16"/>
  <c r="Q34" i="16"/>
  <c r="V34" i="16"/>
  <c r="G36" i="16"/>
  <c r="I36" i="16"/>
  <c r="K36" i="16"/>
  <c r="M36" i="16"/>
  <c r="O36" i="16"/>
  <c r="Q36" i="16"/>
  <c r="V36" i="16"/>
  <c r="AE39" i="16"/>
  <c r="G12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AE12" i="15"/>
  <c r="AF12" i="15"/>
  <c r="G26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G18" i="14"/>
  <c r="M18" i="14" s="1"/>
  <c r="I18" i="14"/>
  <c r="I17" i="14" s="1"/>
  <c r="K18" i="14"/>
  <c r="K17" i="14" s="1"/>
  <c r="O18" i="14"/>
  <c r="Q18" i="14"/>
  <c r="Q17" i="14" s="1"/>
  <c r="V18" i="14"/>
  <c r="V17" i="14" s="1"/>
  <c r="G19" i="14"/>
  <c r="I19" i="14"/>
  <c r="K19" i="14"/>
  <c r="M19" i="14"/>
  <c r="O19" i="14"/>
  <c r="Q19" i="14"/>
  <c r="V19" i="14"/>
  <c r="G20" i="14"/>
  <c r="I20" i="14"/>
  <c r="K20" i="14"/>
  <c r="M20" i="14"/>
  <c r="O20" i="14"/>
  <c r="O17" i="14" s="1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AE26" i="14"/>
  <c r="AF26" i="14"/>
  <c r="G46" i="13"/>
  <c r="BA15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4" i="13"/>
  <c r="I14" i="13"/>
  <c r="K14" i="13"/>
  <c r="M14" i="13"/>
  <c r="O14" i="13"/>
  <c r="Q14" i="13"/>
  <c r="V14" i="13"/>
  <c r="G17" i="13"/>
  <c r="M17" i="13" s="1"/>
  <c r="I17" i="13"/>
  <c r="K17" i="13"/>
  <c r="O17" i="13"/>
  <c r="O8" i="13" s="1"/>
  <c r="Q17" i="13"/>
  <c r="V17" i="13"/>
  <c r="G19" i="13"/>
  <c r="M19" i="13" s="1"/>
  <c r="I19" i="13"/>
  <c r="K19" i="13"/>
  <c r="O19" i="13"/>
  <c r="Q19" i="13"/>
  <c r="V19" i="13"/>
  <c r="G23" i="13"/>
  <c r="I23" i="13"/>
  <c r="K23" i="13"/>
  <c r="M23" i="13"/>
  <c r="O23" i="13"/>
  <c r="Q23" i="13"/>
  <c r="V23" i="13"/>
  <c r="G27" i="13"/>
  <c r="M27" i="13" s="1"/>
  <c r="M26" i="13" s="1"/>
  <c r="I27" i="13"/>
  <c r="I26" i="13" s="1"/>
  <c r="K27" i="13"/>
  <c r="K26" i="13" s="1"/>
  <c r="O27" i="13"/>
  <c r="O26" i="13" s="1"/>
  <c r="Q27" i="13"/>
  <c r="Q26" i="13" s="1"/>
  <c r="V27" i="13"/>
  <c r="V26" i="13" s="1"/>
  <c r="G30" i="13"/>
  <c r="I30" i="13"/>
  <c r="O30" i="13"/>
  <c r="Q30" i="13"/>
  <c r="G31" i="13"/>
  <c r="I31" i="13"/>
  <c r="K31" i="13"/>
  <c r="K30" i="13" s="1"/>
  <c r="M31" i="13"/>
  <c r="M30" i="13" s="1"/>
  <c r="O31" i="13"/>
  <c r="Q31" i="13"/>
  <c r="V31" i="13"/>
  <c r="V30" i="13" s="1"/>
  <c r="K34" i="13"/>
  <c r="O34" i="13"/>
  <c r="V34" i="13"/>
  <c r="G35" i="13"/>
  <c r="M35" i="13" s="1"/>
  <c r="M34" i="13" s="1"/>
  <c r="I35" i="13"/>
  <c r="I34" i="13" s="1"/>
  <c r="K35" i="13"/>
  <c r="O35" i="13"/>
  <c r="Q35" i="13"/>
  <c r="Q34" i="13" s="1"/>
  <c r="V35" i="13"/>
  <c r="G36" i="13"/>
  <c r="I36" i="13"/>
  <c r="K36" i="13"/>
  <c r="O36" i="13"/>
  <c r="Q36" i="13"/>
  <c r="V36" i="13"/>
  <c r="G37" i="13"/>
  <c r="I37" i="13"/>
  <c r="K37" i="13"/>
  <c r="M37" i="13"/>
  <c r="M36" i="13" s="1"/>
  <c r="O37" i="13"/>
  <c r="Q37" i="13"/>
  <c r="V37" i="13"/>
  <c r="G40" i="13"/>
  <c r="O40" i="13"/>
  <c r="G41" i="13"/>
  <c r="M41" i="13" s="1"/>
  <c r="M40" i="13" s="1"/>
  <c r="I41" i="13"/>
  <c r="I40" i="13" s="1"/>
  <c r="K41" i="13"/>
  <c r="O41" i="13"/>
  <c r="Q41" i="13"/>
  <c r="Q40" i="13" s="1"/>
  <c r="V41" i="13"/>
  <c r="G43" i="13"/>
  <c r="M43" i="13" s="1"/>
  <c r="I43" i="13"/>
  <c r="K43" i="13"/>
  <c r="K40" i="13" s="1"/>
  <c r="O43" i="13"/>
  <c r="Q43" i="13"/>
  <c r="V43" i="13"/>
  <c r="V40" i="13" s="1"/>
  <c r="AE46" i="13"/>
  <c r="AF46" i="13"/>
  <c r="G111" i="12"/>
  <c r="BA109" i="12"/>
  <c r="G9" i="12"/>
  <c r="I9" i="12"/>
  <c r="I8" i="12" s="1"/>
  <c r="K9" i="12"/>
  <c r="M9" i="12"/>
  <c r="O9" i="12"/>
  <c r="Q9" i="12"/>
  <c r="Q8" i="12" s="1"/>
  <c r="V9" i="12"/>
  <c r="V8" i="12" s="1"/>
  <c r="G12" i="12"/>
  <c r="M12" i="12" s="1"/>
  <c r="I12" i="12"/>
  <c r="K12" i="12"/>
  <c r="K8" i="12" s="1"/>
  <c r="O12" i="12"/>
  <c r="Q12" i="12"/>
  <c r="V12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O8" i="12" s="1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5" i="12"/>
  <c r="I25" i="12"/>
  <c r="K25" i="12"/>
  <c r="M25" i="12"/>
  <c r="O25" i="12"/>
  <c r="Q25" i="12"/>
  <c r="V25" i="12"/>
  <c r="G27" i="12"/>
  <c r="M27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8" i="12"/>
  <c r="I38" i="12"/>
  <c r="I37" i="12" s="1"/>
  <c r="K38" i="12"/>
  <c r="M38" i="12"/>
  <c r="O38" i="12"/>
  <c r="Q38" i="12"/>
  <c r="Q37" i="12" s="1"/>
  <c r="V38" i="12"/>
  <c r="G40" i="12"/>
  <c r="M40" i="12" s="1"/>
  <c r="I40" i="12"/>
  <c r="K40" i="12"/>
  <c r="K37" i="12" s="1"/>
  <c r="O40" i="12"/>
  <c r="O37" i="12" s="1"/>
  <c r="Q40" i="12"/>
  <c r="V40" i="12"/>
  <c r="V37" i="12" s="1"/>
  <c r="G44" i="12"/>
  <c r="I44" i="12"/>
  <c r="K44" i="12"/>
  <c r="M44" i="12"/>
  <c r="O44" i="12"/>
  <c r="Q44" i="12"/>
  <c r="V44" i="12"/>
  <c r="G48" i="12"/>
  <c r="M48" i="12" s="1"/>
  <c r="I48" i="12"/>
  <c r="K48" i="12"/>
  <c r="O48" i="12"/>
  <c r="Q48" i="12"/>
  <c r="V48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8" i="12"/>
  <c r="M58" i="12" s="1"/>
  <c r="I58" i="12"/>
  <c r="K58" i="12"/>
  <c r="O58" i="12"/>
  <c r="Q58" i="12"/>
  <c r="V58" i="12"/>
  <c r="G62" i="12"/>
  <c r="I62" i="12"/>
  <c r="K62" i="12"/>
  <c r="M62" i="12"/>
  <c r="O62" i="12"/>
  <c r="Q62" i="12"/>
  <c r="V62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72" i="12"/>
  <c r="G73" i="12"/>
  <c r="I73" i="12"/>
  <c r="I72" i="12" s="1"/>
  <c r="K73" i="12"/>
  <c r="M73" i="12"/>
  <c r="O73" i="12"/>
  <c r="Q73" i="12"/>
  <c r="Q72" i="12" s="1"/>
  <c r="V73" i="12"/>
  <c r="G76" i="12"/>
  <c r="M76" i="12" s="1"/>
  <c r="I76" i="12"/>
  <c r="K76" i="12"/>
  <c r="K72" i="12" s="1"/>
  <c r="O76" i="12"/>
  <c r="O72" i="12" s="1"/>
  <c r="Q76" i="12"/>
  <c r="V76" i="12"/>
  <c r="V72" i="12" s="1"/>
  <c r="G79" i="12"/>
  <c r="I79" i="12"/>
  <c r="K79" i="12"/>
  <c r="M79" i="12"/>
  <c r="O79" i="12"/>
  <c r="Q79" i="12"/>
  <c r="V79" i="12"/>
  <c r="G82" i="12"/>
  <c r="K82" i="12"/>
  <c r="O82" i="12"/>
  <c r="V82" i="12"/>
  <c r="G83" i="12"/>
  <c r="I83" i="12"/>
  <c r="I82" i="12" s="1"/>
  <c r="K83" i="12"/>
  <c r="M83" i="12"/>
  <c r="M82" i="12" s="1"/>
  <c r="O83" i="12"/>
  <c r="Q83" i="12"/>
  <c r="Q82" i="12" s="1"/>
  <c r="V83" i="12"/>
  <c r="G85" i="12"/>
  <c r="K85" i="12"/>
  <c r="O85" i="12"/>
  <c r="V85" i="12"/>
  <c r="G86" i="12"/>
  <c r="I86" i="12"/>
  <c r="I85" i="12" s="1"/>
  <c r="K86" i="12"/>
  <c r="M86" i="12"/>
  <c r="M85" i="12" s="1"/>
  <c r="O86" i="12"/>
  <c r="Q86" i="12"/>
  <c r="Q85" i="12" s="1"/>
  <c r="V86" i="12"/>
  <c r="G87" i="12"/>
  <c r="G88" i="12"/>
  <c r="I88" i="12"/>
  <c r="I87" i="12" s="1"/>
  <c r="K88" i="12"/>
  <c r="M88" i="12"/>
  <c r="O88" i="12"/>
  <c r="Q88" i="12"/>
  <c r="Q87" i="12" s="1"/>
  <c r="V88" i="12"/>
  <c r="G92" i="12"/>
  <c r="M92" i="12" s="1"/>
  <c r="I92" i="12"/>
  <c r="K92" i="12"/>
  <c r="K87" i="12" s="1"/>
  <c r="O92" i="12"/>
  <c r="Q92" i="12"/>
  <c r="V92" i="12"/>
  <c r="V87" i="12" s="1"/>
  <c r="G96" i="12"/>
  <c r="I96" i="12"/>
  <c r="K96" i="12"/>
  <c r="M96" i="12"/>
  <c r="O96" i="12"/>
  <c r="Q96" i="12"/>
  <c r="V96" i="12"/>
  <c r="G98" i="12"/>
  <c r="M98" i="12" s="1"/>
  <c r="I98" i="12"/>
  <c r="K98" i="12"/>
  <c r="O98" i="12"/>
  <c r="O87" i="12" s="1"/>
  <c r="Q98" i="12"/>
  <c r="V98" i="12"/>
  <c r="G100" i="12"/>
  <c r="I100" i="12"/>
  <c r="K100" i="12"/>
  <c r="M100" i="12"/>
  <c r="O100" i="12"/>
  <c r="Q100" i="12"/>
  <c r="V100" i="12"/>
  <c r="G101" i="12"/>
  <c r="K101" i="12"/>
  <c r="O101" i="12"/>
  <c r="V101" i="12"/>
  <c r="G102" i="12"/>
  <c r="I102" i="12"/>
  <c r="I101" i="12" s="1"/>
  <c r="K102" i="12"/>
  <c r="M102" i="12"/>
  <c r="M101" i="12" s="1"/>
  <c r="O102" i="12"/>
  <c r="Q102" i="12"/>
  <c r="Q101" i="12" s="1"/>
  <c r="V102" i="12"/>
  <c r="G106" i="12"/>
  <c r="O106" i="12"/>
  <c r="G107" i="12"/>
  <c r="I107" i="12"/>
  <c r="I106" i="12" s="1"/>
  <c r="K107" i="12"/>
  <c r="M107" i="12"/>
  <c r="O107" i="12"/>
  <c r="Q107" i="12"/>
  <c r="Q106" i="12" s="1"/>
  <c r="V107" i="12"/>
  <c r="G108" i="12"/>
  <c r="M108" i="12" s="1"/>
  <c r="I108" i="12"/>
  <c r="K108" i="12"/>
  <c r="K106" i="12" s="1"/>
  <c r="O108" i="12"/>
  <c r="Q108" i="12"/>
  <c r="V108" i="12"/>
  <c r="V106" i="12" s="1"/>
  <c r="AE111" i="12"/>
  <c r="AF111" i="12"/>
  <c r="I20" i="1"/>
  <c r="I19" i="1"/>
  <c r="I18" i="1"/>
  <c r="I17" i="1"/>
  <c r="I16" i="1"/>
  <c r="I84" i="1"/>
  <c r="J83" i="1" s="1"/>
  <c r="F50" i="1"/>
  <c r="G50" i="1"/>
  <c r="G25" i="1" s="1"/>
  <c r="A25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0" i="1" s="1"/>
  <c r="J28" i="1"/>
  <c r="J26" i="1"/>
  <c r="G38" i="1"/>
  <c r="F38" i="1"/>
  <c r="J23" i="1"/>
  <c r="J24" i="1"/>
  <c r="J25" i="1"/>
  <c r="J27" i="1"/>
  <c r="E24" i="1"/>
  <c r="E26" i="1"/>
  <c r="J80" i="1" l="1"/>
  <c r="J71" i="1"/>
  <c r="J68" i="1"/>
  <c r="J72" i="1"/>
  <c r="J75" i="1"/>
  <c r="J78" i="1"/>
  <c r="J73" i="1"/>
  <c r="J69" i="1"/>
  <c r="J74" i="1"/>
  <c r="J76" i="1"/>
  <c r="J77" i="1"/>
  <c r="J70" i="1"/>
  <c r="J79" i="1"/>
  <c r="J82" i="1"/>
  <c r="G26" i="1"/>
  <c r="A26" i="1"/>
  <c r="G28" i="1"/>
  <c r="G23" i="1"/>
  <c r="M8" i="16"/>
  <c r="G23" i="16"/>
  <c r="G8" i="16"/>
  <c r="M30" i="16"/>
  <c r="M23" i="16" s="1"/>
  <c r="M17" i="14"/>
  <c r="M12" i="14"/>
  <c r="M8" i="14" s="1"/>
  <c r="M8" i="13"/>
  <c r="G34" i="13"/>
  <c r="G26" i="13"/>
  <c r="G8" i="13"/>
  <c r="M87" i="12"/>
  <c r="M37" i="12"/>
  <c r="M106" i="12"/>
  <c r="M72" i="12"/>
  <c r="M8" i="12"/>
  <c r="G37" i="12"/>
  <c r="G8" i="12"/>
  <c r="I21" i="1"/>
  <c r="J81" i="1"/>
  <c r="I39" i="1"/>
  <c r="I50" i="1" s="1"/>
  <c r="J84" i="1" l="1"/>
  <c r="A23" i="1"/>
  <c r="J49" i="1"/>
  <c r="J46" i="1"/>
  <c r="J42" i="1"/>
  <c r="J45" i="1"/>
  <c r="J47" i="1"/>
  <c r="J43" i="1"/>
  <c r="J39" i="1"/>
  <c r="J50" i="1" s="1"/>
  <c r="J48" i="1"/>
  <c r="J44" i="1"/>
  <c r="J40" i="1"/>
  <c r="J41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 2</author>
  </authors>
  <commentList>
    <comment ref="S6" authorId="0" shapeId="0" xr:uid="{C962B04B-7758-43F6-865D-585E14507A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755DFE-669F-4781-9204-8A76D51D87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 2</author>
  </authors>
  <commentList>
    <comment ref="S6" authorId="0" shapeId="0" xr:uid="{2A185C47-F990-49F6-A8FE-9C55A27A419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F8C839-A064-4C11-8541-16171E52F6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 2</author>
  </authors>
  <commentList>
    <comment ref="S6" authorId="0" shapeId="0" xr:uid="{CD9D8410-B8C0-4A0E-8037-557B855CE7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04E81E-A159-4451-8136-18A5CE9CA3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 2</author>
  </authors>
  <commentList>
    <comment ref="S6" authorId="0" shapeId="0" xr:uid="{17BE669C-8540-44B3-806E-381981F657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555307-6707-4AA8-A43E-6E43F1DED7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 2</author>
  </authors>
  <commentList>
    <comment ref="S6" authorId="0" shapeId="0" xr:uid="{969BB602-F862-47F8-8AC8-84D76F371E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8F2BE4-47FA-4862-B511-7A24F5DDDE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<sst xmlns="http://schemas.openxmlformats.org/spreadsheetml/2006/main" count="1260" uniqueCount="390">
  <si>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</si>
  <si>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</si>
  <si>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</si>
  <si>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</si>
  <si>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</si>
  <si>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</si>
  <si>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</si>
  <si>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</si>
  <si>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</si>
  <si>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</si>
  <si>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</si>
  <si>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</si>
  <si>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</si>
  <si>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</si>
  <si>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</si>
  <si>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</si>
  <si>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</si>
  <si>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</si>
  <si>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</si>
  <si>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</si>
  <si>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</si>
  <si>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</si>
  <si>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</si>
  <si>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</si>
  <si>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</si>
  <si>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</si>
  <si>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</si>
  <si>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</si>
  <si>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</si>
  <si>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</si>
  <si>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</si>
  <si>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</si>
  <si>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</si>
  <si>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</si>
  <si>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</si>
  <si>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</si>
  <si>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</si>
  <si>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</si>
  <si>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</si>
  <si>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</si>
  <si>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</si>
  <si>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</si>
  <si>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</si>
  <si>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 01 a</t>
  </si>
  <si>
    <t>Skladovací jímka užitný objem 7 000 m3</t>
  </si>
  <si>
    <t>novostavba skladovací jímky užitný objem 7 000 m3</t>
  </si>
  <si>
    <t>SO 02</t>
  </si>
  <si>
    <t>Připojení elektro</t>
  </si>
  <si>
    <t>Připojení skladovací jímky užitný objem 7 000 m3</t>
  </si>
  <si>
    <t>SO 03</t>
  </si>
  <si>
    <t>Technologie jímky užitný objem 7 000 m3</t>
  </si>
  <si>
    <t>SO 04</t>
  </si>
  <si>
    <t>Zastřešení jímky užitný objem 7 000 m3</t>
  </si>
  <si>
    <t>SO 05</t>
  </si>
  <si>
    <t>vedlejší náklady</t>
  </si>
  <si>
    <t>Celkem za stavbu</t>
  </si>
  <si>
    <t>CZK</t>
  </si>
  <si>
    <t>#POPS</t>
  </si>
  <si>
    <t>#POPO</t>
  </si>
  <si>
    <t>Popis objektu: SO 01 a - Skladovací jímka užitný objem 7 000 m3</t>
  </si>
  <si>
    <t>#POPR</t>
  </si>
  <si>
    <t>Popis rozpočtu: SO 01 a - novostavba skladovací jímky užitný objem 7 000 m3</t>
  </si>
  <si>
    <t>Popis objektu: SO 02 - Připojení elektro</t>
  </si>
  <si>
    <t>Popis rozpočtu: SO 02 - Připojení skladovací jímky užitný objem 7 000 m3</t>
  </si>
  <si>
    <t>Popis objektu: SO 03 - Technologie jímky užitný objem 7 000 m3</t>
  </si>
  <si>
    <t>Popis rozpočtu: SO 03 - Technologie jímky užitný objem 7 000 m3</t>
  </si>
  <si>
    <t>Popis objektu: SO 04 - Zastřešení jímky užitný objem 7 000 m3</t>
  </si>
  <si>
    <t>Popis rozpočtu: SO 04 - Zastřešení jímky užitný objem 7 000 m3</t>
  </si>
  <si>
    <t>Popis objektu: SO 05 - Vedlejší náklady</t>
  </si>
  <si>
    <t>Popis rozpočtu: SO 05 - vedlejší náklady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</si>
  <si>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</si>
  <si>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</si>
  <si>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</si>
  <si>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</si>
  <si>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</si>
  <si>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</si>
  <si>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</si>
  <si>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</si>
  <si>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</si>
  <si>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</si>
  <si>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</si>
  <si>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</si>
  <si>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</si>
  <si>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</si>
  <si>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99</t>
  </si>
  <si>
    <t>Staveništní přesun hmot</t>
  </si>
  <si>
    <t>711</t>
  </si>
  <si>
    <t>Izolace proti vodě</t>
  </si>
  <si>
    <t>724</t>
  </si>
  <si>
    <t>Strojní vybavení</t>
  </si>
  <si>
    <t>783</t>
  </si>
  <si>
    <t>Nátěry</t>
  </si>
  <si>
    <t>M21</t>
  </si>
  <si>
    <t>Elektromontáže</t>
  </si>
  <si>
    <t>M26</t>
  </si>
  <si>
    <t>Montáže zařízení pro zemědělství</t>
  </si>
  <si>
    <t>M46</t>
  </si>
  <si>
    <t>Zemní práce při montážích</t>
  </si>
  <si>
    <t>M99</t>
  </si>
  <si>
    <t>Ostatní práce "M"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</si>
  <si>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</si>
  <si>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</si>
  <si>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</si>
  <si>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</si>
  <si>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</si>
  <si>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</si>
  <si>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</si>
  <si>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</si>
  <si>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</si>
  <si>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</si>
  <si>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</si>
  <si>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</si>
  <si>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</si>
  <si>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</si>
  <si>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</si>
  <si>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</si>
  <si>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</si>
  <si>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</si>
  <si>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</si>
  <si>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</si>
  <si>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</si>
  <si>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</si>
  <si>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</si>
  <si>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</si>
  <si>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</si>
  <si>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</si>
  <si>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</si>
  <si>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</si>
  <si>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</si>
  <si>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</si>
  <si>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111301111</t>
  </si>
  <si>
    <t>Sejmutí drnu tl. do 10 cm, s přemístěním do 50 m</t>
  </si>
  <si>
    <t>m2</t>
  </si>
  <si>
    <t>RTS 25/ II</t>
  </si>
  <si>
    <t>Práce</t>
  </si>
  <si>
    <t>Běžná</t>
  </si>
  <si>
    <t>POL1_</t>
  </si>
  <si>
    <t>3,14*(16,4+1)^2</t>
  </si>
  <si>
    <t>VV</t>
  </si>
  <si>
    <t>Koeficient : 0,05</t>
  </si>
  <si>
    <t>131201113</t>
  </si>
  <si>
    <t>Hloubení nezapaž. jam hor.3 do 10000 m3, STROJNĚ</t>
  </si>
  <si>
    <t>m3</t>
  </si>
  <si>
    <t>POL1_1</t>
  </si>
  <si>
    <t>jímka : 3,14*(16,4+1)^2*5,15</t>
  </si>
  <si>
    <t>základ pod sloupem : ((4,34+2,4)*0,35)/2</t>
  </si>
  <si>
    <t>131201119</t>
  </si>
  <si>
    <t>Hloubení nezapažených jam a zářezů příplatek za lepivost, v hornině 3,</t>
  </si>
  <si>
    <t>Odkaz na mn. položky pořadí 2 : 5141,96703</t>
  </si>
  <si>
    <t>161101102</t>
  </si>
  <si>
    <t>Svislé přemístění výkopku z hor.1-4 do 4,0 m</t>
  </si>
  <si>
    <t>162401101</t>
  </si>
  <si>
    <t>Vodorovné přemístění výkopku z horniny 1 až 4, na vzdálenost přes 1 000  do 1 500 m</t>
  </si>
  <si>
    <t>Odkaz na mn. položky pořadí 6 : 6140,16675</t>
  </si>
  <si>
    <t>167101102</t>
  </si>
  <si>
    <t>Nakládání, skládání, překládání neulehlého výkopku nakládání výkopku přes 100 m3, z horniny 1 až 4</t>
  </si>
  <si>
    <t>Odkaz na mn. položky pořadí 1 : 998,19972</t>
  </si>
  <si>
    <t>171201101</t>
  </si>
  <si>
    <t>Uložení sypaniny do násypů nezhutněných</t>
  </si>
  <si>
    <t>171201201</t>
  </si>
  <si>
    <t>Uložení sypaniny na skl.-sypanina na výšku přes 2m</t>
  </si>
  <si>
    <t>Odkaz na mn. položky pořadí 7 : 6140,16675</t>
  </si>
  <si>
    <t>175101201</t>
  </si>
  <si>
    <t>Obsyp objektů bez prohození sypaniny</t>
  </si>
  <si>
    <t>Odkaz na mn. položky pořadí 3 : 5141,96703</t>
  </si>
  <si>
    <t>Odkaz na mn. položky pořadí 11 : 135,13727*-1</t>
  </si>
  <si>
    <t>Odkaz na mn. položky pořadí 12 : 420,62100*-1</t>
  </si>
  <si>
    <t>tělo jímky : -1*(3,14*15,95^2*3,85)</t>
  </si>
  <si>
    <t>Odkaz na mn. položky pořadí 21 : 886,76113*-0,15</t>
  </si>
  <si>
    <t>Odkaz na mn. položky pořadí 23 : 886,76112*-0,25</t>
  </si>
  <si>
    <t>Odkaz na mn. položky pořadí 22 : 886,76112*-0,25</t>
  </si>
  <si>
    <t>270321000</t>
  </si>
  <si>
    <t>Uložení betonu základové konstrukce vyztuženého</t>
  </si>
  <si>
    <t>Odkaz na mn. položky pořadí 12 : 420,62100</t>
  </si>
  <si>
    <t>271313511</t>
  </si>
  <si>
    <t xml:space="preserve">Beton podkladní pod základové konstrukce, prostý </t>
  </si>
  <si>
    <t>dno jímky : 3,14*16,4^2*0,15</t>
  </si>
  <si>
    <t>základ pod sloup : ((1*4,34)*2)*0,15+((1*2,4*2)*0,15)</t>
  </si>
  <si>
    <t>273323611</t>
  </si>
  <si>
    <t>Železobeton základových desek vodostavební C 30/37 PERMACRETE 90d X0,XC1-4,XD1-2,XF1,XA1-2</t>
  </si>
  <si>
    <t>dno jímky : 3,14*15,95^2*0,5</t>
  </si>
  <si>
    <t>základ pod sloup : ((4,34+2,4)*0,35)/2</t>
  </si>
  <si>
    <t>273351215</t>
  </si>
  <si>
    <t>Bednění stěn základových desek zřízení</t>
  </si>
  <si>
    <t>(3,14*32,8)*0,5</t>
  </si>
  <si>
    <t>273351216</t>
  </si>
  <si>
    <t>Bednění stěn základových desek odstranění</t>
  </si>
  <si>
    <t>Odkaz na mn. položky pořadí 13 : 54,07080</t>
  </si>
  <si>
    <t>273361821</t>
  </si>
  <si>
    <t>Výztuž základových desek z betonářské oceli B500B (10 505)</t>
  </si>
  <si>
    <t>t</t>
  </si>
  <si>
    <t>Odkaz na mn. položky pořadí 12 : 420,62100*0,17</t>
  </si>
  <si>
    <t>279323511</t>
  </si>
  <si>
    <t>Železobeton základových zdí vodostavební C 30/37 PERMACRETE 90d X0, XC1-4, XD1-2, XF1, XA1-2</t>
  </si>
  <si>
    <t>((3,14*31,9)*9,5)*0,3</t>
  </si>
  <si>
    <t>279351105</t>
  </si>
  <si>
    <t>Bednění stěn základových zdí, oboustranné - zřízení</t>
  </si>
  <si>
    <t>(3,14*31,9)*9,5</t>
  </si>
  <si>
    <t>(3,14*31,3)*9,5</t>
  </si>
  <si>
    <t>279351106</t>
  </si>
  <si>
    <t>Bednění stěn základových zdí, oboustranné - odstranění</t>
  </si>
  <si>
    <t>Včetně  očištění, vytřídění a uložení bednicího materiálu.</t>
  </si>
  <si>
    <t>POP</t>
  </si>
  <si>
    <t>Odkaz na mn. položky pořadí 17 : 1979,51880</t>
  </si>
  <si>
    <t>279361821</t>
  </si>
  <si>
    <t>Výztuž základových zdí z betonářské oceli B500B (10 505)</t>
  </si>
  <si>
    <t>Odkaz na mn. položky pořadí 16 : 299,74676*0,17</t>
  </si>
  <si>
    <t>212810010</t>
  </si>
  <si>
    <t>Trativody z PVC drenážních flexibilních trubek lože štěrkopísek a obsyp kamenivo, trubky d 65 mm</t>
  </si>
  <si>
    <t>m</t>
  </si>
  <si>
    <t>Agregovaná položka</t>
  </si>
  <si>
    <t>POL2_</t>
  </si>
  <si>
    <t>3,14*30</t>
  </si>
  <si>
    <t>3,14*20</t>
  </si>
  <si>
    <t>3,14*10</t>
  </si>
  <si>
    <t>3,14*5</t>
  </si>
  <si>
    <t>564851111</t>
  </si>
  <si>
    <t>Podklad ze štěrkodrti po zhutnění tloušťky 15 cm</t>
  </si>
  <si>
    <t>3,14*16,4^2</t>
  </si>
  <si>
    <t>564871111</t>
  </si>
  <si>
    <t>Podklad ze štěrkodrti po zhutnění tloušťky 25 cm</t>
  </si>
  <si>
    <t>894431131</t>
  </si>
  <si>
    <t>Šachta plastová, D 315 mm, délka šachtové roury 3,0 m, přímá dno PP KG D 110 mm, poklop PP do roury 1,5 t</t>
  </si>
  <si>
    <t>kus</t>
  </si>
  <si>
    <t>Plastové dno, šachta z korugované trouby, těsnění, rám do šachtové roury, poklop.</t>
  </si>
  <si>
    <t>999281105</t>
  </si>
  <si>
    <t>Přesun hmot pro opravy a údržbu do výšky 6 m</t>
  </si>
  <si>
    <t>Přesun hmot</t>
  </si>
  <si>
    <t>POL7_1</t>
  </si>
  <si>
    <t>711171559</t>
  </si>
  <si>
    <t>Provedení izolace proti vlhkosti na ploše vodorovné, fólií, volně včetně fólie PVC Alkorplan 35034, tl. 2,0 mm</t>
  </si>
  <si>
    <t>spodní plocha dna : 3,14*16,4^2</t>
  </si>
  <si>
    <t>horní plocha dna : (3,14*16,4^2)-(3,14*15,95^2)</t>
  </si>
  <si>
    <t>Koeficient : 0,1</t>
  </si>
  <si>
    <t>711172559</t>
  </si>
  <si>
    <t>Provedení izolace proti vlhkosti na ploše svislé, fólií, volně včetně fólie PVC Alkorplan 35034, tl. 2,0 mm</t>
  </si>
  <si>
    <t>tloušťka dna : (3,14*16,4)*0,5</t>
  </si>
  <si>
    <t>tělo jímky pod úrovní terénu : (3,14*31,8)*3,85</t>
  </si>
  <si>
    <t>711491172</t>
  </si>
  <si>
    <t>Provedení izolace proti tlakové vodě, na ploše vodorovné, ochrannou textilií včetně dodávky textilie geoNETEX</t>
  </si>
  <si>
    <t>Odkaz na mn. položky pořadí 26 : 979,26945</t>
  </si>
  <si>
    <t>711491272</t>
  </si>
  <si>
    <t>Provedení izolace proti tlakové vodě, na ploše svislé, ochrannou textilií včetně dodávky textilie geoNETEX</t>
  </si>
  <si>
    <t>Odkaz na mn. položky pořadí 27 : 451,19602</t>
  </si>
  <si>
    <t>998711101</t>
  </si>
  <si>
    <t>Přesun hmot pro izolace proti vodě, výšky do 6 m</t>
  </si>
  <si>
    <t>POL7_</t>
  </si>
  <si>
    <t>783897131</t>
  </si>
  <si>
    <t>Nátěr betonových povrchů vodoodpudivý 2x</t>
  </si>
  <si>
    <t>dno : 3,14*15,65^2</t>
  </si>
  <si>
    <t>stěna : (2*3,14*15,65)*9,5</t>
  </si>
  <si>
    <t>M99-001</t>
  </si>
  <si>
    <t>Vybudování podkladu pro jeřáb</t>
  </si>
  <si>
    <t>sada</t>
  </si>
  <si>
    <t>Vlastní</t>
  </si>
  <si>
    <t>Kalkul</t>
  </si>
  <si>
    <t>170156460500</t>
  </si>
  <si>
    <t>Jeřáb stavební věžový  MB 10 30</t>
  </si>
  <si>
    <t>Sh</t>
  </si>
  <si>
    <t>STROJ</t>
  </si>
  <si>
    <t>Stroj</t>
  </si>
  <si>
    <t>POL6_</t>
  </si>
  <si>
    <t>Věžový jeřáb MB 1030.1 je pojízdný jeřáb s otočnou věží a vodorovným nebo šikmým výložníkem délky 28m nebo 32 m. Jeřáb lze použít se zasunutou věží s pracovní výškou 17m nebo s vysunutou věží s pracovní výškou 29m. Jeřáb je postaven na dráze s rozchodem kolejí 4,6 m. Poloměr otáčení jeřábu je 4,8m. Celkový příkon jeřábu je 60 kW a vyžaduje jistič minimálně 80A s vypínací charakteristikou D. Přívodní kabel H07RN-F 4Bx16 je zakončen hlavním vypínačem jeřábu 100A.Přeprava jeřábu je prováděna pomocí upraveného tahače TATRA 815 a třínápravového podvozku.</t>
  </si>
  <si>
    <t>SUM</t>
  </si>
  <si>
    <t>Poznámky uchazeče k zadání</t>
  </si>
  <si>
    <t>POPUZIV</t>
  </si>
  <si>
    <t>END</t>
  </si>
  <si>
    <t>162301101</t>
  </si>
  <si>
    <t>Vodorovné přemístění výkopku z hor.1-4 do 500 m</t>
  </si>
  <si>
    <t>0,35*0,7*15</t>
  </si>
  <si>
    <t>167101101</t>
  </si>
  <si>
    <t>Nakládání výkopku z hor. 1 ÷ 4 v množství do 100 m3</t>
  </si>
  <si>
    <t>Odkaz na mn. položky pořadí 1 : 3,85875</t>
  </si>
  <si>
    <t>Uložení sypaniny do násypů nebo na skládku s rozprostřením sypaniny ve vrstvách a s hrubým urovnáním.</t>
  </si>
  <si>
    <t>Odkaz na mn. položky pořadí 2 : 3,85875</t>
  </si>
  <si>
    <t>Odkaz na mn. položky pořadí 3 : 3,85875</t>
  </si>
  <si>
    <t>175101101</t>
  </si>
  <si>
    <t>Obsyp potrubí bez prohození sypaniny</t>
  </si>
  <si>
    <t>Odkaz na mn. položky pořadí 11 : 15,00000</t>
  </si>
  <si>
    <t>Odkaz na mn. položky pořadí 8 : 0,55125*-1</t>
  </si>
  <si>
    <t>Odkaz na mn. položky pořadí 6 : 0,55125*-1</t>
  </si>
  <si>
    <t>Obsyp potrubí bez prohození sypaniny s dodáním štěrkopísku frakce 0 - 22 mm</t>
  </si>
  <si>
    <t>15*0,1*0,35</t>
  </si>
  <si>
    <t>388996111</t>
  </si>
  <si>
    <t>Chránička kabelu z HDPE do DN 63 mm, výkop</t>
  </si>
  <si>
    <t>Včetně spojovacího materiálu.</t>
  </si>
  <si>
    <t>Odkaz na mn. položky pořadí 11 : 15,00000*1,1</t>
  </si>
  <si>
    <t>451572111</t>
  </si>
  <si>
    <t>Lože pod potrubí z kameniva těženého 0 - 4 mm</t>
  </si>
  <si>
    <t>210901077</t>
  </si>
  <si>
    <t>Kabel silový AYKY 1kV 3x185+95 mm2 volně uložený včetně dodávky kabelu AYKY 4b 3x185+95</t>
  </si>
  <si>
    <t>Odkaz na mn. položky pořadí 7 : 16,50000*1,1</t>
  </si>
  <si>
    <t>Koeficient : 1</t>
  </si>
  <si>
    <t>460200154</t>
  </si>
  <si>
    <t>Výkop kabelové rýhy 35/70 cm  hor.4 strojní výkop rýhy</t>
  </si>
  <si>
    <t>15</t>
  </si>
  <si>
    <t>460490012</t>
  </si>
  <si>
    <t>Fólie výstražná z PVC, šířka 33 cm</t>
  </si>
  <si>
    <t>Odkaz na mn. položky pořadí 7 : 16,50000</t>
  </si>
  <si>
    <t>724001</t>
  </si>
  <si>
    <t>ks</t>
  </si>
  <si>
    <t>Indiv</t>
  </si>
  <si>
    <t>724002</t>
  </si>
  <si>
    <t>Přírubový přechod nerezový</t>
  </si>
  <si>
    <t>724003</t>
  </si>
  <si>
    <t>Spouštěcí zařízení čerpadla nerezové</t>
  </si>
  <si>
    <t>724004</t>
  </si>
  <si>
    <t>724005</t>
  </si>
  <si>
    <t>Konzole míchadla nerezová</t>
  </si>
  <si>
    <t>724006</t>
  </si>
  <si>
    <t>Sloup míchadla nerezový kompletní</t>
  </si>
  <si>
    <t>724007</t>
  </si>
  <si>
    <t>D+M pozinkovaných komponentů pro skladovací jímku žebříky, podesty, jeřábnické práce</t>
  </si>
  <si>
    <t>724008</t>
  </si>
  <si>
    <t>D+M nerezový výdejní kejdovod ze skladovací jímky na výdejní plochu</t>
  </si>
  <si>
    <t>M21001</t>
  </si>
  <si>
    <t>D+M elektroinstalace vč. projektu, revize</t>
  </si>
  <si>
    <t>M21002</t>
  </si>
  <si>
    <t>D+M ultrazvukového snímače</t>
  </si>
  <si>
    <t>M21003</t>
  </si>
  <si>
    <t>Signalizace houkačkou</t>
  </si>
  <si>
    <t>M21004</t>
  </si>
  <si>
    <t>Ovládací skříň čerpadla skladovací jímky vč. konzolí</t>
  </si>
  <si>
    <t>M21005</t>
  </si>
  <si>
    <t>Ovládací skříň míchadla skladovací jímky vč. konzolí</t>
  </si>
  <si>
    <t>M21006</t>
  </si>
  <si>
    <t>Dvojtlačítko světelné</t>
  </si>
  <si>
    <t>M21007</t>
  </si>
  <si>
    <t>Hlavní rozvaděč</t>
  </si>
  <si>
    <t>M26001</t>
  </si>
  <si>
    <t>D+M ocelové konstrukce z nerez oceli (sloup)</t>
  </si>
  <si>
    <t>M26002</t>
  </si>
  <si>
    <t>D+M plachty pro zastřešení vč. doplňků</t>
  </si>
  <si>
    <t>00511 R</t>
  </si>
  <si>
    <t xml:space="preserve">Geodetické práce </t>
  </si>
  <si>
    <t>Soubor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</si>
  <si>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</si>
  <si>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</si>
  <si>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</si>
  <si>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</si>
  <si>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</si>
  <si>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</si>
  <si>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</si>
  <si>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</si>
  <si>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</si>
  <si>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</si>
  <si>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</si>
  <si>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</si>
  <si>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</si>
  <si>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</si>
  <si>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</si>
  <si>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</si>
  <si>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</si>
  <si>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</si>
  <si>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005211010R</t>
  </si>
  <si>
    <t>Předání a převzetí staveniště</t>
  </si>
  <si>
    <t>Náklady spojené s účastí zhotovitele na předání a převzetí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</si>
  <si>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</si>
  <si>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</si>
  <si>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</si>
  <si>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</si>
  <si>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</si>
  <si>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</si>
  <si>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</si>
  <si>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</si>
  <si>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</si>
  <si>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 R</t>
  </si>
  <si>
    <t>Předání a převzetí díla</t>
  </si>
  <si>
    <t>Náklady zhotovitele, které vzniknou v souvislosti s povinnostmi zhotovitele při předání a převzetí díla.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</si>
  <si>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</si>
  <si>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</si>
  <si>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</si>
  <si>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005112131R</t>
  </si>
  <si>
    <t>Geodetická aktualizační dokumentace (GAD DTM)</t>
  </si>
  <si>
    <t>100 m</t>
  </si>
  <si>
    <t>VRN</t>
  </si>
  <si>
    <t>POL99_8</t>
  </si>
  <si>
    <t>Náplň činnosti: technická zpráva, geodetické zaměření objektů dokumentace základní prostorové situace Digitální technické mapy kraje ve formátu JVF, seznam souřadnic, náčrt ve formátu PDF, protokol ověření homogenity GAD DTM.</t>
  </si>
  <si>
    <t>Geodetické zaměření rohů stavby, stabilizace bodů a sestavení laviček.</t>
  </si>
  <si>
    <t xml:space="preserve">ZEMSPOL DEŠNÁ, s. r. o. </t>
  </si>
  <si>
    <t>Dešná 19</t>
  </si>
  <si>
    <t>378 73</t>
  </si>
  <si>
    <t>Dešná</t>
  </si>
  <si>
    <t>490 17 802</t>
  </si>
  <si>
    <t>CZ49017802</t>
  </si>
  <si>
    <t>Modernizace farmy Jazovice</t>
  </si>
  <si>
    <r>
      <t>Výstavba jímky 7000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v areálu Jazovice</t>
    </r>
  </si>
  <si>
    <t>Ponorné kalové čerpadlo</t>
  </si>
  <si>
    <t>Ponorné kalové míchadlo</t>
  </si>
  <si>
    <t>Popis stavby: Modernizace farmy Jazovice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</si>
</sst>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vertAlign val="superscript"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9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165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4" fontId="15" fillId="4" borderId="0" xfId="0" applyNumberFormat="1" applyFont="1" applyFill="1" applyAlignment="1" applyProtection="1">
      <alignment vertical="top" shrinkToFit="1"/>
      <protection locked="0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4" borderId="42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5" fontId="15" fillId="0" borderId="45" xfId="0" applyNumberFormat="1" applyFont="1" applyBorder="1" applyAlignment="1">
      <alignment vertical="top" shrinkToFit="1"/>
    </xf>
    <xf numFmtId="4" fontId="15" fillId="4" borderId="45" xfId="0" applyNumberFormat="1" applyFont="1" applyFill="1" applyBorder="1" applyAlignment="1" applyProtection="1">
      <alignment vertical="top" shrinkToFit="1"/>
      <protection locked="0"/>
    </xf>
    <xf numFmtId="4" fontId="15" fillId="0" borderId="46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165" fontId="16" fillId="0" borderId="0" xfId="0" quotePrefix="1" applyNumberFormat="1" applyFont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3" fillId="2" borderId="0" xfId="0" applyFont="1" applyFill="1" applyAlignment="1">
      <alignment horizontal="left" wrapText="1"/>
    </xf>
    <xf numFmtId="49" fontId="6" fillId="3" borderId="17" xfId="0" applyNumberFormat="1" applyFont="1" applyFill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0" fillId="0" borderId="15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4" fontId="10" fillId="0" borderId="15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" fontId="10" fillId="0" borderId="15" xfId="0" applyNumberFormat="1" applyFont="1" applyBorder="1" applyAlignment="1">
      <alignment horizontal="right" vertical="center" indent="1"/>
    </xf>
    <xf numFmtId="4" fontId="10" fillId="0" borderId="16" xfId="0" applyNumberFormat="1" applyFont="1" applyBorder="1" applyAlignment="1">
      <alignment horizontal="right" vertical="center" indent="1"/>
    </xf>
    <xf numFmtId="4" fontId="11" fillId="3" borderId="7" xfId="0" applyNumberFormat="1" applyFont="1" applyFill="1" applyBorder="1" applyAlignment="1">
      <alignment horizontal="right" vertical="center"/>
    </xf>
    <xf numFmtId="2" fontId="11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0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39</v>
      </c>
    </row>
    <row r="2" spans="1:7" ht="57.75" customHeight="1" x14ac:dyDescent="0.25">
      <c r="A2" s="190" t="s">
        <v>40</v>
      </c>
      <c r="B2" s="190"/>
      <c r="C2" s="190"/>
      <c r="D2" s="190"/>
      <c r="E2" s="190"/>
      <c r="F2" s="190"/>
      <c r="G2" s="190"/>
    </row>
  </sheetData>
  <sheetProtection algorithmName="SHA-512" hashValue="SdJiQsCl2NEB5gj+sZ69g5hzMh2At5+td+lRZpc4y8fA1GmGa3ECLkPSHpihq4hJEZYlaD6c/Hq5J6aIYtNbdg==" saltValue="XDu7WUYAh/RO3fsg43bWXA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7"/>
  <sheetViews>
    <sheetView showGridLines="0" tabSelected="1" topLeftCell="B2" zoomScaleNormal="100" zoomScaleSheetLayoutView="75" workbookViewId="0">
      <selection activeCell="D11" sqref="D11:G11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37</v>
      </c>
      <c r="B1" s="232" t="s">
        <v>4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5">
      <c r="A2" s="2"/>
      <c r="B2" s="191" t="s">
        <v>385</v>
      </c>
      <c r="C2" s="192"/>
      <c r="D2" s="192"/>
      <c r="E2" s="192"/>
      <c r="F2" s="192"/>
      <c r="G2" s="192"/>
      <c r="H2" s="192"/>
      <c r="I2" s="192"/>
      <c r="J2" s="193"/>
      <c r="O2" s="1"/>
    </row>
    <row r="3" spans="1:15" ht="27" hidden="1" customHeight="1" x14ac:dyDescent="0.25">
      <c r="A3" s="2"/>
      <c r="B3" s="189"/>
      <c r="C3" s="77"/>
      <c r="D3" s="76"/>
      <c r="E3" s="197"/>
      <c r="F3" s="198"/>
      <c r="G3" s="198"/>
      <c r="H3" s="198"/>
      <c r="I3" s="198"/>
      <c r="J3" s="199"/>
    </row>
    <row r="4" spans="1:15" ht="23.25" customHeight="1" x14ac:dyDescent="0.25">
      <c r="A4" s="2"/>
      <c r="B4" s="194" t="s">
        <v>386</v>
      </c>
      <c r="C4" s="195"/>
      <c r="D4" s="195"/>
      <c r="E4" s="195"/>
      <c r="F4" s="195"/>
      <c r="G4" s="195"/>
      <c r="H4" s="195"/>
      <c r="I4" s="195"/>
      <c r="J4" s="196"/>
    </row>
    <row r="5" spans="1:15" ht="24" customHeight="1" x14ac:dyDescent="0.25">
      <c r="A5" s="2"/>
      <c r="B5" s="31" t="s">
        <v>23</v>
      </c>
      <c r="D5" s="202" t="s">
        <v>379</v>
      </c>
      <c r="E5" s="203"/>
      <c r="F5" s="203"/>
      <c r="G5" s="203"/>
      <c r="H5" s="18" t="s">
        <v>41</v>
      </c>
      <c r="I5" s="188" t="s">
        <v>383</v>
      </c>
      <c r="J5" s="8"/>
    </row>
    <row r="6" spans="1:15" ht="15.75" customHeight="1" x14ac:dyDescent="0.25">
      <c r="A6" s="2"/>
      <c r="B6" s="28"/>
      <c r="C6" s="55"/>
      <c r="D6" s="204" t="s">
        <v>380</v>
      </c>
      <c r="E6" s="205"/>
      <c r="F6" s="205"/>
      <c r="G6" s="205"/>
      <c r="H6" s="18" t="s">
        <v>35</v>
      </c>
      <c r="I6" s="188" t="s">
        <v>384</v>
      </c>
      <c r="J6" s="8"/>
    </row>
    <row r="7" spans="1:15" ht="15.75" customHeight="1" x14ac:dyDescent="0.25">
      <c r="A7" s="2"/>
      <c r="B7" s="29"/>
      <c r="C7" s="56"/>
      <c r="D7" s="187" t="s">
        <v>381</v>
      </c>
      <c r="E7" s="206" t="s">
        <v>382</v>
      </c>
      <c r="F7" s="207"/>
      <c r="G7" s="20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41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9"/>
      <c r="E11" s="239"/>
      <c r="F11" s="239"/>
      <c r="G11" s="239"/>
      <c r="H11" s="18" t="s">
        <v>41</v>
      </c>
      <c r="I11" s="78"/>
      <c r="J11" s="8"/>
    </row>
    <row r="12" spans="1:15" ht="15.75" customHeight="1" x14ac:dyDescent="0.25">
      <c r="A12" s="2"/>
      <c r="B12" s="28"/>
      <c r="C12" s="55"/>
      <c r="D12" s="229"/>
      <c r="E12" s="229"/>
      <c r="F12" s="229"/>
      <c r="G12" s="229"/>
      <c r="H12" s="18" t="s">
        <v>35</v>
      </c>
      <c r="I12" s="78"/>
      <c r="J12" s="8"/>
    </row>
    <row r="13" spans="1:15" ht="15.75" customHeight="1" x14ac:dyDescent="0.25">
      <c r="A13" s="2"/>
      <c r="B13" s="29"/>
      <c r="C13" s="56"/>
      <c r="D13" s="79"/>
      <c r="E13" s="230"/>
      <c r="F13" s="231"/>
      <c r="G13" s="23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33</v>
      </c>
      <c r="C15" s="61"/>
      <c r="D15" s="54"/>
      <c r="E15" s="238"/>
      <c r="F15" s="238"/>
      <c r="G15" s="240"/>
      <c r="H15" s="240"/>
      <c r="I15" s="240" t="s">
        <v>30</v>
      </c>
      <c r="J15" s="241"/>
    </row>
    <row r="16" spans="1:15" ht="23.25" customHeight="1" x14ac:dyDescent="0.25">
      <c r="A16" s="132" t="s">
        <v>25</v>
      </c>
      <c r="B16" s="38" t="s">
        <v>25</v>
      </c>
      <c r="C16" s="62"/>
      <c r="D16" s="63"/>
      <c r="E16" s="218"/>
      <c r="F16" s="219"/>
      <c r="G16" s="218"/>
      <c r="H16" s="219"/>
      <c r="I16" s="218">
        <f>SUMIF(F68:F83,A16,I68:I83)+SUMIF(F68:F83,"PSU",I68:I83)</f>
        <v>0</v>
      </c>
      <c r="J16" s="220"/>
    </row>
    <row r="17" spans="1:10" ht="23.25" customHeight="1" x14ac:dyDescent="0.25">
      <c r="A17" s="132" t="s">
        <v>26</v>
      </c>
      <c r="B17" s="38" t="s">
        <v>26</v>
      </c>
      <c r="C17" s="62"/>
      <c r="D17" s="63"/>
      <c r="E17" s="218"/>
      <c r="F17" s="219"/>
      <c r="G17" s="218"/>
      <c r="H17" s="219"/>
      <c r="I17" s="218">
        <f>SUMIF(F68:F83,A17,I68:I83)</f>
        <v>0</v>
      </c>
      <c r="J17" s="220"/>
    </row>
    <row r="18" spans="1:10" ht="23.25" customHeight="1" x14ac:dyDescent="0.25">
      <c r="A18" s="132" t="s">
        <v>27</v>
      </c>
      <c r="B18" s="38" t="s">
        <v>27</v>
      </c>
      <c r="C18" s="62"/>
      <c r="D18" s="63"/>
      <c r="E18" s="218"/>
      <c r="F18" s="219"/>
      <c r="G18" s="218"/>
      <c r="H18" s="219"/>
      <c r="I18" s="218">
        <f>SUMIF(F68:F83,A18,I68:I83)</f>
        <v>0</v>
      </c>
      <c r="J18" s="220"/>
    </row>
    <row r="19" spans="1:10" ht="23.25" customHeight="1" x14ac:dyDescent="0.25">
      <c r="A19" s="132" t="s">
        <v>100</v>
      </c>
      <c r="B19" s="38" t="s">
        <v>28</v>
      </c>
      <c r="C19" s="62"/>
      <c r="D19" s="63"/>
      <c r="E19" s="218"/>
      <c r="F19" s="219"/>
      <c r="G19" s="218"/>
      <c r="H19" s="219"/>
      <c r="I19" s="218">
        <f>SUMIF(F68:F83,A19,I68:I83)</f>
        <v>0</v>
      </c>
      <c r="J19" s="220"/>
    </row>
    <row r="20" spans="1:10" ht="23.25" customHeight="1" x14ac:dyDescent="0.25">
      <c r="A20" s="132" t="s">
        <v>101</v>
      </c>
      <c r="B20" s="38" t="s">
        <v>29</v>
      </c>
      <c r="C20" s="62"/>
      <c r="D20" s="63"/>
      <c r="E20" s="218"/>
      <c r="F20" s="219"/>
      <c r="G20" s="218"/>
      <c r="H20" s="219"/>
      <c r="I20" s="218">
        <f>SUMIF(F68:F83,A20,I68:I83)</f>
        <v>0</v>
      </c>
      <c r="J20" s="220"/>
    </row>
    <row r="21" spans="1:10" ht="23.25" customHeight="1" x14ac:dyDescent="0.3">
      <c r="A21" s="2"/>
      <c r="B21" s="48" t="s">
        <v>30</v>
      </c>
      <c r="C21" s="64"/>
      <c r="D21" s="65"/>
      <c r="E21" s="221"/>
      <c r="F21" s="242"/>
      <c r="G21" s="221"/>
      <c r="H21" s="242"/>
      <c r="I21" s="221">
        <f>SUM(I16:J20)</f>
        <v>0</v>
      </c>
      <c r="J21" s="222"/>
    </row>
    <row r="22" spans="1:10" ht="33" customHeight="1" x14ac:dyDescent="0.25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16">
        <f>ZakladDPHSniVypocet</f>
        <v>0</v>
      </c>
      <c r="H23" s="217"/>
      <c r="I23" s="21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14">
        <f>A23</f>
        <v>0</v>
      </c>
      <c r="H24" s="215"/>
      <c r="I24" s="21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6">
        <f>ZakladDPHZaklVypocet</f>
        <v>0</v>
      </c>
      <c r="H25" s="217"/>
      <c r="I25" s="21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5">
        <f>A25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3">
      <c r="A28" s="2"/>
      <c r="B28" s="105" t="s">
        <v>24</v>
      </c>
      <c r="C28" s="106"/>
      <c r="D28" s="106"/>
      <c r="E28" s="107"/>
      <c r="F28" s="108"/>
      <c r="G28" s="224">
        <f>ZakladDPHSniVypocet+ZakladDPHZaklVypocet</f>
        <v>0</v>
      </c>
      <c r="H28" s="224"/>
      <c r="I28" s="224"/>
      <c r="J28" s="10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05" t="s">
        <v>36</v>
      </c>
      <c r="C29" s="110"/>
      <c r="D29" s="110"/>
      <c r="E29" s="110"/>
      <c r="F29" s="111"/>
      <c r="G29" s="223">
        <f>A27</f>
        <v>0</v>
      </c>
      <c r="H29" s="223"/>
      <c r="I29" s="223"/>
      <c r="J29" s="112" t="s">
        <v>56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25"/>
      <c r="E34" s="226"/>
      <c r="G34" s="227"/>
      <c r="H34" s="228"/>
      <c r="I34" s="228"/>
      <c r="J34" s="25"/>
    </row>
    <row r="35" spans="1:10" ht="12.75" customHeight="1" x14ac:dyDescent="0.25">
      <c r="A35" s="2"/>
      <c r="B35" s="2"/>
      <c r="D35" s="213" t="s">
        <v>2</v>
      </c>
      <c r="E35" s="21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2" t="s">
        <v>17</v>
      </c>
      <c r="C37" s="83"/>
      <c r="D37" s="83"/>
      <c r="E37" s="83"/>
      <c r="F37" s="84"/>
      <c r="G37" s="84"/>
      <c r="H37" s="84"/>
      <c r="I37" s="84"/>
      <c r="J37" s="85"/>
    </row>
    <row r="38" spans="1:10" ht="25.5" customHeight="1" x14ac:dyDescent="0.25">
      <c r="A38" s="81" t="s">
        <v>38</v>
      </c>
      <c r="B38" s="86" t="s">
        <v>18</v>
      </c>
      <c r="C38" s="87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5">
      <c r="A39" s="81">
        <v>1</v>
      </c>
      <c r="B39" s="91" t="s">
        <v>42</v>
      </c>
      <c r="C39" s="208"/>
      <c r="D39" s="208"/>
      <c r="E39" s="208"/>
      <c r="F39" s="92">
        <f>'SO 01 a SO 01 a Pol'!AE111+'SO 02 SO 02 Pol'!AE46+'SO 03 SO 03 Pol'!AE26+'SO 04 SO 04 Pol'!AE12+'SO 05 SO 05 Pol'!AE39</f>
        <v>0</v>
      </c>
      <c r="G39" s="93">
        <f>'SO 01 a SO 01 a Pol'!AF111+'SO 02 SO 02 Pol'!AF46+'SO 03 SO 03 Pol'!AF26+'SO 04 SO 04 Pol'!AF12+'SO 05 SO 05 Pol'!AF39</f>
        <v>0</v>
      </c>
      <c r="H39" s="94">
        <f t="shared" ref="H39:H49" si="1">(F39*SazbaDPH1/100)+(G39*SazbaDPH2/100)</f>
        <v>0</v>
      </c>
      <c r="I39" s="94">
        <f t="shared" ref="I39:I49" si="2">F39+G39+H39</f>
        <v>0</v>
      </c>
      <c r="J39" s="95" t="str">
        <f t="shared" ref="J39:J49" si="3">IF(_xlfn.SINGLE(CenaCelkemVypocet)=0,"",I39/_xlfn.SINGLE(CenaCelkemVypocet)*100)</f>
        <v/>
      </c>
    </row>
    <row r="40" spans="1:10" ht="25.5" customHeight="1" x14ac:dyDescent="0.25">
      <c r="A40" s="81">
        <v>2</v>
      </c>
      <c r="B40" s="96" t="s">
        <v>43</v>
      </c>
      <c r="C40" s="212" t="s">
        <v>44</v>
      </c>
      <c r="D40" s="212"/>
      <c r="E40" s="212"/>
      <c r="F40" s="97">
        <f>'SO 01 a SO 01 a Pol'!AE111</f>
        <v>0</v>
      </c>
      <c r="G40" s="98">
        <f>'SO 01 a SO 01 a Pol'!AF111</f>
        <v>0</v>
      </c>
      <c r="H40" s="98">
        <f t="shared" si="1"/>
        <v>0</v>
      </c>
      <c r="I40" s="98">
        <f t="shared" si="2"/>
        <v>0</v>
      </c>
      <c r="J40" s="99" t="str">
        <f t="shared" si="3"/>
        <v/>
      </c>
    </row>
    <row r="41" spans="1:10" ht="25.5" customHeight="1" x14ac:dyDescent="0.25">
      <c r="A41" s="81">
        <v>3</v>
      </c>
      <c r="B41" s="100" t="s">
        <v>43</v>
      </c>
      <c r="C41" s="208" t="s">
        <v>45</v>
      </c>
      <c r="D41" s="208"/>
      <c r="E41" s="208"/>
      <c r="F41" s="101">
        <f>'SO 01 a SO 01 a Pol'!AE111</f>
        <v>0</v>
      </c>
      <c r="G41" s="94">
        <f>'SO 01 a SO 01 a Pol'!AF111</f>
        <v>0</v>
      </c>
      <c r="H41" s="94">
        <f t="shared" si="1"/>
        <v>0</v>
      </c>
      <c r="I41" s="94">
        <f t="shared" si="2"/>
        <v>0</v>
      </c>
      <c r="J41" s="95" t="str">
        <f t="shared" si="3"/>
        <v/>
      </c>
    </row>
    <row r="42" spans="1:10" ht="25.5" customHeight="1" x14ac:dyDescent="0.25">
      <c r="A42" s="81">
        <v>2</v>
      </c>
      <c r="B42" s="96" t="s">
        <v>46</v>
      </c>
      <c r="C42" s="212" t="s">
        <v>47</v>
      </c>
      <c r="D42" s="212"/>
      <c r="E42" s="212"/>
      <c r="F42" s="97">
        <f>'SO 02 SO 02 Pol'!AE46</f>
        <v>0</v>
      </c>
      <c r="G42" s="98">
        <f>'SO 02 SO 02 Pol'!AF46</f>
        <v>0</v>
      </c>
      <c r="H42" s="98">
        <f t="shared" si="1"/>
        <v>0</v>
      </c>
      <c r="I42" s="98">
        <f t="shared" si="2"/>
        <v>0</v>
      </c>
      <c r="J42" s="99" t="str">
        <f t="shared" si="3"/>
        <v/>
      </c>
    </row>
    <row r="43" spans="1:10" ht="25.5" customHeight="1" x14ac:dyDescent="0.25">
      <c r="A43" s="81">
        <v>3</v>
      </c>
      <c r="B43" s="100" t="s">
        <v>46</v>
      </c>
      <c r="C43" s="208" t="s">
        <v>48</v>
      </c>
      <c r="D43" s="208"/>
      <c r="E43" s="208"/>
      <c r="F43" s="101">
        <f>'SO 02 SO 02 Pol'!AE46</f>
        <v>0</v>
      </c>
      <c r="G43" s="94">
        <f>'SO 02 SO 02 Pol'!AF46</f>
        <v>0</v>
      </c>
      <c r="H43" s="94">
        <f t="shared" si="1"/>
        <v>0</v>
      </c>
      <c r="I43" s="94">
        <f t="shared" si="2"/>
        <v>0</v>
      </c>
      <c r="J43" s="95" t="str">
        <f t="shared" si="3"/>
        <v/>
      </c>
    </row>
    <row r="44" spans="1:10" ht="25.5" customHeight="1" x14ac:dyDescent="0.25">
      <c r="A44" s="81">
        <v>2</v>
      </c>
      <c r="B44" s="96" t="s">
        <v>49</v>
      </c>
      <c r="C44" s="212" t="s">
        <v>50</v>
      </c>
      <c r="D44" s="212"/>
      <c r="E44" s="212"/>
      <c r="F44" s="97">
        <f>'SO 03 SO 03 Pol'!AE26</f>
        <v>0</v>
      </c>
      <c r="G44" s="98">
        <f>'SO 03 SO 03 Pol'!AF26</f>
        <v>0</v>
      </c>
      <c r="H44" s="98">
        <f t="shared" si="1"/>
        <v>0</v>
      </c>
      <c r="I44" s="98">
        <f t="shared" si="2"/>
        <v>0</v>
      </c>
      <c r="J44" s="99" t="str">
        <f t="shared" si="3"/>
        <v/>
      </c>
    </row>
    <row r="45" spans="1:10" ht="25.5" customHeight="1" x14ac:dyDescent="0.25">
      <c r="A45" s="81">
        <v>3</v>
      </c>
      <c r="B45" s="100" t="s">
        <v>49</v>
      </c>
      <c r="C45" s="208" t="s">
        <v>50</v>
      </c>
      <c r="D45" s="208"/>
      <c r="E45" s="208"/>
      <c r="F45" s="101">
        <f>'SO 03 SO 03 Pol'!AE26</f>
        <v>0</v>
      </c>
      <c r="G45" s="94">
        <f>'SO 03 SO 03 Pol'!AF26</f>
        <v>0</v>
      </c>
      <c r="H45" s="94">
        <f t="shared" si="1"/>
        <v>0</v>
      </c>
      <c r="I45" s="94">
        <f t="shared" si="2"/>
        <v>0</v>
      </c>
      <c r="J45" s="95" t="str">
        <f t="shared" si="3"/>
        <v/>
      </c>
    </row>
    <row r="46" spans="1:10" ht="25.5" customHeight="1" x14ac:dyDescent="0.25">
      <c r="A46" s="81">
        <v>2</v>
      </c>
      <c r="B46" s="96" t="s">
        <v>51</v>
      </c>
      <c r="C46" s="212" t="s">
        <v>52</v>
      </c>
      <c r="D46" s="212"/>
      <c r="E46" s="212"/>
      <c r="F46" s="97">
        <f>'SO 04 SO 04 Pol'!AE12</f>
        <v>0</v>
      </c>
      <c r="G46" s="98">
        <f>'SO 04 SO 04 Pol'!AF12</f>
        <v>0</v>
      </c>
      <c r="H46" s="98">
        <f t="shared" si="1"/>
        <v>0</v>
      </c>
      <c r="I46" s="98">
        <f t="shared" si="2"/>
        <v>0</v>
      </c>
      <c r="J46" s="99" t="str">
        <f t="shared" si="3"/>
        <v/>
      </c>
    </row>
    <row r="47" spans="1:10" ht="25.5" customHeight="1" x14ac:dyDescent="0.25">
      <c r="A47" s="81">
        <v>3</v>
      </c>
      <c r="B47" s="100" t="s">
        <v>51</v>
      </c>
      <c r="C47" s="208" t="s">
        <v>52</v>
      </c>
      <c r="D47" s="208"/>
      <c r="E47" s="208"/>
      <c r="F47" s="101">
        <f>'SO 04 SO 04 Pol'!AE12</f>
        <v>0</v>
      </c>
      <c r="G47" s="94">
        <f>'SO 04 SO 04 Pol'!AF12</f>
        <v>0</v>
      </c>
      <c r="H47" s="94">
        <f t="shared" si="1"/>
        <v>0</v>
      </c>
      <c r="I47" s="94">
        <f t="shared" si="2"/>
        <v>0</v>
      </c>
      <c r="J47" s="95" t="str">
        <f t="shared" si="3"/>
        <v/>
      </c>
    </row>
    <row r="48" spans="1:10" ht="25.5" customHeight="1" x14ac:dyDescent="0.25">
      <c r="A48" s="81">
        <v>2</v>
      </c>
      <c r="B48" s="96" t="s">
        <v>53</v>
      </c>
      <c r="C48" s="212" t="s">
        <v>28</v>
      </c>
      <c r="D48" s="212"/>
      <c r="E48" s="212"/>
      <c r="F48" s="97">
        <f>'SO 05 SO 05 Pol'!AE39</f>
        <v>0</v>
      </c>
      <c r="G48" s="98">
        <f>'SO 05 SO 05 Pol'!AF39</f>
        <v>0</v>
      </c>
      <c r="H48" s="98">
        <f t="shared" si="1"/>
        <v>0</v>
      </c>
      <c r="I48" s="98">
        <f t="shared" si="2"/>
        <v>0</v>
      </c>
      <c r="J48" s="99" t="str">
        <f t="shared" si="3"/>
        <v/>
      </c>
    </row>
    <row r="49" spans="1:10" ht="25.5" customHeight="1" x14ac:dyDescent="0.25">
      <c r="A49" s="81">
        <v>3</v>
      </c>
      <c r="B49" s="100" t="s">
        <v>53</v>
      </c>
      <c r="C49" s="208" t="s">
        <v>54</v>
      </c>
      <c r="D49" s="208"/>
      <c r="E49" s="208"/>
      <c r="F49" s="101">
        <f>'SO 05 SO 05 Pol'!AE39</f>
        <v>0</v>
      </c>
      <c r="G49" s="94">
        <f>'SO 05 SO 05 Pol'!AF39</f>
        <v>0</v>
      </c>
      <c r="H49" s="94">
        <f t="shared" si="1"/>
        <v>0</v>
      </c>
      <c r="I49" s="94">
        <f t="shared" si="2"/>
        <v>0</v>
      </c>
      <c r="J49" s="95" t="str">
        <f t="shared" si="3"/>
        <v/>
      </c>
    </row>
    <row r="50" spans="1:10" ht="25.5" customHeight="1" x14ac:dyDescent="0.25">
      <c r="A50" s="81"/>
      <c r="B50" s="209" t="s">
        <v>55</v>
      </c>
      <c r="C50" s="210"/>
      <c r="D50" s="210"/>
      <c r="E50" s="211"/>
      <c r="F50" s="102">
        <f>SUMIF(A39:A49,"=1",F39:F49)</f>
        <v>0</v>
      </c>
      <c r="G50" s="103">
        <f>SUMIF(A39:A49,"=1",G39:G49)</f>
        <v>0</v>
      </c>
      <c r="H50" s="103">
        <f>SUMIF(A39:A49,"=1",H39:H49)</f>
        <v>0</v>
      </c>
      <c r="I50" s="103">
        <f>SUMIF(A39:A49,"=1",I39:I49)</f>
        <v>0</v>
      </c>
      <c r="J50" s="104">
        <f>SUMIF(A39:A49,"=1",J39:J49)</f>
        <v>0</v>
      </c>
    </row>
    <row r="52" spans="1:10" x14ac:dyDescent="0.25">
      <c r="A52" t="s">
        <v>57</v>
      </c>
      <c r="B52" t="s">
        <v>389</v>
      </c>
    </row>
    <row r="53" spans="1:10" x14ac:dyDescent="0.25">
      <c r="A53" t="s">
        <v>58</v>
      </c>
      <c r="B53" t="s">
        <v>59</v>
      </c>
    </row>
    <row r="54" spans="1:10" x14ac:dyDescent="0.25">
      <c r="A54" t="s">
        <v>60</v>
      </c>
      <c r="B54" t="s">
        <v>61</v>
      </c>
    </row>
    <row r="55" spans="1:10" x14ac:dyDescent="0.25">
      <c r="A55" t="s">
        <v>58</v>
      </c>
      <c r="B55" t="s">
        <v>62</v>
      </c>
    </row>
    <row r="56" spans="1:10" x14ac:dyDescent="0.25">
      <c r="A56" t="s">
        <v>60</v>
      </c>
      <c r="B56" t="s">
        <v>63</v>
      </c>
    </row>
    <row r="57" spans="1:10" x14ac:dyDescent="0.25">
      <c r="A57" t="s">
        <v>58</v>
      </c>
      <c r="B57" t="s">
        <v>64</v>
      </c>
    </row>
    <row r="58" spans="1:10" x14ac:dyDescent="0.25">
      <c r="A58" t="s">
        <v>60</v>
      </c>
      <c r="B58" t="s">
        <v>65</v>
      </c>
    </row>
    <row r="59" spans="1:10" x14ac:dyDescent="0.25">
      <c r="A59" t="s">
        <v>58</v>
      </c>
      <c r="B59" t="s">
        <v>66</v>
      </c>
    </row>
    <row r="60" spans="1:10" x14ac:dyDescent="0.25">
      <c r="A60" t="s">
        <v>60</v>
      </c>
      <c r="B60" t="s">
        <v>67</v>
      </c>
    </row>
    <row r="61" spans="1:10" x14ac:dyDescent="0.25">
      <c r="A61" t="s">
        <v>58</v>
      </c>
      <c r="B61" t="s">
        <v>68</v>
      </c>
    </row>
    <row r="62" spans="1:10" x14ac:dyDescent="0.25">
      <c r="A62" t="s">
        <v>60</v>
      </c>
      <c r="B62" t="s">
        <v>69</v>
      </c>
    </row>
    <row r="65" spans="1:10" ht="15.5" x14ac:dyDescent="0.35">
      <c r="B65" s="113" t="s">
        <v>70</v>
      </c>
    </row>
    <row r="67" spans="1:10" ht="25.5" customHeight="1" x14ac:dyDescent="0.25">
      <c r="A67" s="115"/>
      <c r="B67" s="118" t="s">
        <v>18</v>
      </c>
      <c r="C67" s="118" t="s">
        <v>6</v>
      </c>
      <c r="D67" s="119"/>
      <c r="E67" s="119"/>
      <c r="F67" s="120" t="s">
        <v>71</v>
      </c>
      <c r="G67" s="120"/>
      <c r="H67" s="120"/>
      <c r="I67" s="120" t="s">
        <v>30</v>
      </c>
      <c r="J67" s="120" t="s">
        <v>0</v>
      </c>
    </row>
    <row r="68" spans="1:10" ht="36.75" customHeight="1" x14ac:dyDescent="0.25">
      <c r="A68" s="116"/>
      <c r="B68" s="121" t="s">
        <v>72</v>
      </c>
      <c r="C68" s="200" t="s">
        <v>73</v>
      </c>
      <c r="D68" s="201"/>
      <c r="E68" s="201"/>
      <c r="F68" s="128" t="s">
        <v>25</v>
      </c>
      <c r="G68" s="129"/>
      <c r="H68" s="129"/>
      <c r="I68" s="129">
        <f>'SO 01 a SO 01 a Pol'!G8+'SO 02 SO 02 Pol'!G8</f>
        <v>0</v>
      </c>
      <c r="J68" s="125" t="str">
        <f>IF(I84=0,"",I68/I84*100)</f>
        <v/>
      </c>
    </row>
    <row r="69" spans="1:10" ht="36.75" customHeight="1" x14ac:dyDescent="0.25">
      <c r="A69" s="116"/>
      <c r="B69" s="121" t="s">
        <v>74</v>
      </c>
      <c r="C69" s="200" t="s">
        <v>75</v>
      </c>
      <c r="D69" s="201"/>
      <c r="E69" s="201"/>
      <c r="F69" s="128" t="s">
        <v>25</v>
      </c>
      <c r="G69" s="129"/>
      <c r="H69" s="129"/>
      <c r="I69" s="129">
        <f>'SO 01 a SO 01 a Pol'!G37</f>
        <v>0</v>
      </c>
      <c r="J69" s="125" t="str">
        <f>IF(I84=0,"",I69/I84*100)</f>
        <v/>
      </c>
    </row>
    <row r="70" spans="1:10" ht="36.75" customHeight="1" x14ac:dyDescent="0.25">
      <c r="A70" s="116"/>
      <c r="B70" s="121" t="s">
        <v>76</v>
      </c>
      <c r="C70" s="200" t="s">
        <v>77</v>
      </c>
      <c r="D70" s="201"/>
      <c r="E70" s="201"/>
      <c r="F70" s="128" t="s">
        <v>25</v>
      </c>
      <c r="G70" s="129"/>
      <c r="H70" s="129"/>
      <c r="I70" s="129">
        <f>'SO 02 SO 02 Pol'!G26</f>
        <v>0</v>
      </c>
      <c r="J70" s="125" t="str">
        <f>IF(I84=0,"",I70/I84*100)</f>
        <v/>
      </c>
    </row>
    <row r="71" spans="1:10" ht="36.75" customHeight="1" x14ac:dyDescent="0.25">
      <c r="A71" s="116"/>
      <c r="B71" s="121" t="s">
        <v>78</v>
      </c>
      <c r="C71" s="200" t="s">
        <v>79</v>
      </c>
      <c r="D71" s="201"/>
      <c r="E71" s="201"/>
      <c r="F71" s="128" t="s">
        <v>25</v>
      </c>
      <c r="G71" s="129"/>
      <c r="H71" s="129"/>
      <c r="I71" s="129">
        <f>'SO 02 SO 02 Pol'!G30</f>
        <v>0</v>
      </c>
      <c r="J71" s="125" t="str">
        <f>IF(I84=0,"",I71/I84*100)</f>
        <v/>
      </c>
    </row>
    <row r="72" spans="1:10" ht="36.75" customHeight="1" x14ac:dyDescent="0.25">
      <c r="A72" s="116"/>
      <c r="B72" s="121" t="s">
        <v>80</v>
      </c>
      <c r="C72" s="200" t="s">
        <v>81</v>
      </c>
      <c r="D72" s="201"/>
      <c r="E72" s="201"/>
      <c r="F72" s="128" t="s">
        <v>25</v>
      </c>
      <c r="G72" s="129"/>
      <c r="H72" s="129"/>
      <c r="I72" s="129">
        <f>'SO 01 a SO 01 a Pol'!G72</f>
        <v>0</v>
      </c>
      <c r="J72" s="125" t="str">
        <f>IF(I84=0,"",I72/I84*100)</f>
        <v/>
      </c>
    </row>
    <row r="73" spans="1:10" ht="36.75" customHeight="1" x14ac:dyDescent="0.25">
      <c r="A73" s="116"/>
      <c r="B73" s="121" t="s">
        <v>82</v>
      </c>
      <c r="C73" s="200" t="s">
        <v>83</v>
      </c>
      <c r="D73" s="201"/>
      <c r="E73" s="201"/>
      <c r="F73" s="128" t="s">
        <v>25</v>
      </c>
      <c r="G73" s="129"/>
      <c r="H73" s="129"/>
      <c r="I73" s="129">
        <f>'SO 01 a SO 01 a Pol'!G82</f>
        <v>0</v>
      </c>
      <c r="J73" s="125" t="str">
        <f>IF(I84=0,"",I73/I84*100)</f>
        <v/>
      </c>
    </row>
    <row r="74" spans="1:10" ht="36.75" customHeight="1" x14ac:dyDescent="0.25">
      <c r="A74" s="116"/>
      <c r="B74" s="121" t="s">
        <v>84</v>
      </c>
      <c r="C74" s="200" t="s">
        <v>85</v>
      </c>
      <c r="D74" s="201"/>
      <c r="E74" s="201"/>
      <c r="F74" s="128" t="s">
        <v>25</v>
      </c>
      <c r="G74" s="129"/>
      <c r="H74" s="129"/>
      <c r="I74" s="129">
        <f>'SO 01 a SO 01 a Pol'!G85+'SO 02 SO 02 Pol'!G34</f>
        <v>0</v>
      </c>
      <c r="J74" s="125" t="str">
        <f>IF(I84=0,"",I74/I84*100)</f>
        <v/>
      </c>
    </row>
    <row r="75" spans="1:10" ht="36.75" customHeight="1" x14ac:dyDescent="0.25">
      <c r="A75" s="116"/>
      <c r="B75" s="121" t="s">
        <v>86</v>
      </c>
      <c r="C75" s="200" t="s">
        <v>87</v>
      </c>
      <c r="D75" s="201"/>
      <c r="E75" s="201"/>
      <c r="F75" s="128" t="s">
        <v>26</v>
      </c>
      <c r="G75" s="129"/>
      <c r="H75" s="129"/>
      <c r="I75" s="129">
        <f>'SO 01 a SO 01 a Pol'!G87</f>
        <v>0</v>
      </c>
      <c r="J75" s="125" t="str">
        <f>IF(I84=0,"",I75/I84*100)</f>
        <v/>
      </c>
    </row>
    <row r="76" spans="1:10" ht="36.75" customHeight="1" x14ac:dyDescent="0.25">
      <c r="A76" s="116"/>
      <c r="B76" s="121" t="s">
        <v>88</v>
      </c>
      <c r="C76" s="200" t="s">
        <v>89</v>
      </c>
      <c r="D76" s="201"/>
      <c r="E76" s="201"/>
      <c r="F76" s="128" t="s">
        <v>26</v>
      </c>
      <c r="G76" s="129"/>
      <c r="H76" s="129"/>
      <c r="I76" s="129">
        <f>'SO 03 SO 03 Pol'!G8</f>
        <v>0</v>
      </c>
      <c r="J76" s="125" t="str">
        <f>IF(I84=0,"",I76/I84*100)</f>
        <v/>
      </c>
    </row>
    <row r="77" spans="1:10" ht="36.75" customHeight="1" x14ac:dyDescent="0.25">
      <c r="A77" s="116"/>
      <c r="B77" s="121" t="s">
        <v>90</v>
      </c>
      <c r="C77" s="200" t="s">
        <v>91</v>
      </c>
      <c r="D77" s="201"/>
      <c r="E77" s="201"/>
      <c r="F77" s="128" t="s">
        <v>26</v>
      </c>
      <c r="G77" s="129"/>
      <c r="H77" s="129"/>
      <c r="I77" s="129">
        <f>'SO 01 a SO 01 a Pol'!G101</f>
        <v>0</v>
      </c>
      <c r="J77" s="125" t="str">
        <f>IF(I84=0,"",I77/I84*100)</f>
        <v/>
      </c>
    </row>
    <row r="78" spans="1:10" ht="36.75" customHeight="1" x14ac:dyDescent="0.25">
      <c r="A78" s="116"/>
      <c r="B78" s="121" t="s">
        <v>92</v>
      </c>
      <c r="C78" s="200" t="s">
        <v>93</v>
      </c>
      <c r="D78" s="201"/>
      <c r="E78" s="201"/>
      <c r="F78" s="128" t="s">
        <v>27</v>
      </c>
      <c r="G78" s="129"/>
      <c r="H78" s="129"/>
      <c r="I78" s="129">
        <f>'SO 02 SO 02 Pol'!G36+'SO 03 SO 03 Pol'!G17</f>
        <v>0</v>
      </c>
      <c r="J78" s="125" t="str">
        <f>IF(I84=0,"",I78/I84*100)</f>
        <v/>
      </c>
    </row>
    <row r="79" spans="1:10" ht="36.75" customHeight="1" x14ac:dyDescent="0.25">
      <c r="A79" s="116"/>
      <c r="B79" s="121" t="s">
        <v>94</v>
      </c>
      <c r="C79" s="200" t="s">
        <v>95</v>
      </c>
      <c r="D79" s="201"/>
      <c r="E79" s="201"/>
      <c r="F79" s="128" t="s">
        <v>27</v>
      </c>
      <c r="G79" s="129"/>
      <c r="H79" s="129"/>
      <c r="I79" s="129">
        <f>'SO 04 SO 04 Pol'!G8</f>
        <v>0</v>
      </c>
      <c r="J79" s="125" t="str">
        <f>IF(I84=0,"",I79/I84*100)</f>
        <v/>
      </c>
    </row>
    <row r="80" spans="1:10" ht="36.75" customHeight="1" x14ac:dyDescent="0.25">
      <c r="A80" s="116"/>
      <c r="B80" s="121" t="s">
        <v>96</v>
      </c>
      <c r="C80" s="200" t="s">
        <v>97</v>
      </c>
      <c r="D80" s="201"/>
      <c r="E80" s="201"/>
      <c r="F80" s="128" t="s">
        <v>27</v>
      </c>
      <c r="G80" s="129"/>
      <c r="H80" s="129"/>
      <c r="I80" s="129">
        <f>'SO 02 SO 02 Pol'!G40</f>
        <v>0</v>
      </c>
      <c r="J80" s="125" t="str">
        <f>IF(I84=0,"",I80/I84*100)</f>
        <v/>
      </c>
    </row>
    <row r="81" spans="1:10" ht="36.75" customHeight="1" x14ac:dyDescent="0.25">
      <c r="A81" s="116"/>
      <c r="B81" s="121" t="s">
        <v>98</v>
      </c>
      <c r="C81" s="200" t="s">
        <v>99</v>
      </c>
      <c r="D81" s="201"/>
      <c r="E81" s="201"/>
      <c r="F81" s="128" t="s">
        <v>27</v>
      </c>
      <c r="G81" s="129"/>
      <c r="H81" s="129"/>
      <c r="I81" s="129">
        <f>'SO 01 a SO 01 a Pol'!G106</f>
        <v>0</v>
      </c>
      <c r="J81" s="125" t="str">
        <f>IF(I84=0,"",I81/I84*100)</f>
        <v/>
      </c>
    </row>
    <row r="82" spans="1:10" ht="36.75" customHeight="1" x14ac:dyDescent="0.25">
      <c r="A82" s="116"/>
      <c r="B82" s="121" t="s">
        <v>100</v>
      </c>
      <c r="C82" s="200" t="s">
        <v>28</v>
      </c>
      <c r="D82" s="201"/>
      <c r="E82" s="201"/>
      <c r="F82" s="128" t="s">
        <v>100</v>
      </c>
      <c r="G82" s="129"/>
      <c r="H82" s="129"/>
      <c r="I82" s="129">
        <f>'SO 05 SO 05 Pol'!G8</f>
        <v>0</v>
      </c>
      <c r="J82" s="125" t="str">
        <f>IF(I84=0,"",I82/I84*100)</f>
        <v/>
      </c>
    </row>
    <row r="83" spans="1:10" ht="36.75" customHeight="1" x14ac:dyDescent="0.25">
      <c r="A83" s="116"/>
      <c r="B83" s="121" t="s">
        <v>101</v>
      </c>
      <c r="C83" s="200" t="s">
        <v>29</v>
      </c>
      <c r="D83" s="201"/>
      <c r="E83" s="201"/>
      <c r="F83" s="128" t="s">
        <v>101</v>
      </c>
      <c r="G83" s="129"/>
      <c r="H83" s="129"/>
      <c r="I83" s="129">
        <f>'SO 05 SO 05 Pol'!G23</f>
        <v>0</v>
      </c>
      <c r="J83" s="125" t="str">
        <f>IF(I84=0,"",I83/I84*100)</f>
        <v/>
      </c>
    </row>
    <row r="84" spans="1:10" ht="25.5" customHeight="1" x14ac:dyDescent="0.25">
      <c r="A84" s="117"/>
      <c r="B84" s="122" t="s">
        <v>1</v>
      </c>
      <c r="C84" s="123"/>
      <c r="D84" s="124"/>
      <c r="E84" s="124"/>
      <c r="F84" s="130"/>
      <c r="G84" s="131"/>
      <c r="H84" s="131"/>
      <c r="I84" s="131">
        <f>SUM(I68:I83)</f>
        <v>0</v>
      </c>
      <c r="J84" s="126">
        <f>SUM(J68:J83)</f>
        <v>0</v>
      </c>
    </row>
    <row r="85" spans="1:10" x14ac:dyDescent="0.25">
      <c r="F85" s="80"/>
      <c r="G85" s="80"/>
      <c r="H85" s="80"/>
      <c r="I85" s="80"/>
      <c r="J85" s="127"/>
    </row>
    <row r="86" spans="1:10" x14ac:dyDescent="0.25">
      <c r="F86" s="80"/>
      <c r="G86" s="80"/>
      <c r="H86" s="80"/>
      <c r="I86" s="80"/>
      <c r="J86" s="127"/>
    </row>
    <row r="87" spans="1:10" x14ac:dyDescent="0.25">
      <c r="F87" s="80"/>
      <c r="G87" s="80"/>
      <c r="H87" s="80"/>
      <c r="I87" s="80"/>
      <c r="J87" s="127"/>
    </row>
  </sheetData>
  <sheetProtection algorithmName="SHA-512" hashValue="R0qqEYTLpB2O6/Q7z+RtKGIhnpXia5Kui1qecomm53aowC1rT5gfFTXAeq785d9pkFriDU657f/ZM/10p4x1EQ==" saltValue="yUoiV65cktxofGNtSLmlu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18:H18"/>
    <mergeCell ref="I17:J17"/>
    <mergeCell ref="I18:J18"/>
    <mergeCell ref="E18:F18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G16:H16"/>
    <mergeCell ref="G17:H17"/>
    <mergeCell ref="E16:F16"/>
    <mergeCell ref="E13:G13"/>
    <mergeCell ref="E19:F19"/>
    <mergeCell ref="E20:F20"/>
    <mergeCell ref="I20:J20"/>
    <mergeCell ref="I21:J21"/>
    <mergeCell ref="G19:H19"/>
    <mergeCell ref="G20:H20"/>
    <mergeCell ref="I19:J19"/>
    <mergeCell ref="C42:E42"/>
    <mergeCell ref="C43:E43"/>
    <mergeCell ref="D35:E35"/>
    <mergeCell ref="G24:I24"/>
    <mergeCell ref="G23:I23"/>
    <mergeCell ref="G29:I29"/>
    <mergeCell ref="G25:I25"/>
    <mergeCell ref="G28:I28"/>
    <mergeCell ref="D34:E34"/>
    <mergeCell ref="G34:I34"/>
    <mergeCell ref="C83:E83"/>
    <mergeCell ref="D5:G5"/>
    <mergeCell ref="D6:G6"/>
    <mergeCell ref="E7:G7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B50:E50"/>
    <mergeCell ref="B2:J2"/>
    <mergeCell ref="B4:J4"/>
    <mergeCell ref="E3:J3"/>
    <mergeCell ref="C81:E81"/>
    <mergeCell ref="C82:E82"/>
    <mergeCell ref="C68:E68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43" t="s">
        <v>7</v>
      </c>
      <c r="B1" s="243"/>
      <c r="C1" s="244"/>
      <c r="D1" s="243"/>
      <c r="E1" s="243"/>
      <c r="F1" s="243"/>
      <c r="G1" s="243"/>
    </row>
    <row r="2" spans="1:7" ht="25" customHeight="1" x14ac:dyDescent="0.25">
      <c r="A2" s="50" t="s">
        <v>8</v>
      </c>
      <c r="B2" s="49"/>
      <c r="C2" s="245"/>
      <c r="D2" s="245"/>
      <c r="E2" s="245"/>
      <c r="F2" s="245"/>
      <c r="G2" s="246"/>
    </row>
    <row r="3" spans="1:7" ht="25" customHeight="1" x14ac:dyDescent="0.25">
      <c r="A3" s="50" t="s">
        <v>9</v>
      </c>
      <c r="B3" s="49"/>
      <c r="C3" s="245"/>
      <c r="D3" s="245"/>
      <c r="E3" s="245"/>
      <c r="F3" s="245"/>
      <c r="G3" s="246"/>
    </row>
    <row r="4" spans="1:7" ht="25" customHeight="1" x14ac:dyDescent="0.25">
      <c r="A4" s="50" t="s">
        <v>10</v>
      </c>
      <c r="B4" s="49"/>
      <c r="C4" s="245"/>
      <c r="D4" s="245"/>
      <c r="E4" s="245"/>
      <c r="F4" s="245"/>
      <c r="G4" s="24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71D1-48F1-4C3E-BCE0-CDD294781940}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2.5" outlineLevelRow="3" x14ac:dyDescent="0.25"/>
  <cols>
    <col min="1" max="1" width="3.453125" customWidth="1"/>
    <col min="2" max="2" width="12.54296875" style="114" customWidth="1"/>
    <col min="3" max="3" width="38.26953125" style="114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 x14ac:dyDescent="0.35">
      <c r="A1" s="247" t="s">
        <v>7</v>
      </c>
      <c r="B1" s="247"/>
      <c r="C1" s="247"/>
      <c r="D1" s="247"/>
      <c r="E1" s="247"/>
      <c r="F1" s="247"/>
      <c r="G1" s="247"/>
      <c r="AG1" t="s">
        <v>102</v>
      </c>
    </row>
    <row r="2" spans="1:60" ht="25" customHeight="1" x14ac:dyDescent="0.25">
      <c r="A2" s="133" t="s">
        <v>8</v>
      </c>
      <c r="B2" s="49"/>
      <c r="C2" s="248" t="s">
        <v>385</v>
      </c>
      <c r="D2" s="249"/>
      <c r="E2" s="249"/>
      <c r="F2" s="249"/>
      <c r="G2" s="250"/>
      <c r="AG2" t="s">
        <v>103</v>
      </c>
    </row>
    <row r="3" spans="1:60" ht="25" customHeight="1" x14ac:dyDescent="0.25">
      <c r="A3" s="133" t="s">
        <v>9</v>
      </c>
      <c r="B3" s="49" t="s">
        <v>43</v>
      </c>
      <c r="C3" s="248" t="s">
        <v>44</v>
      </c>
      <c r="D3" s="249"/>
      <c r="E3" s="249"/>
      <c r="F3" s="249"/>
      <c r="G3" s="250"/>
      <c r="AC3" s="114" t="s">
        <v>103</v>
      </c>
      <c r="AG3" t="s">
        <v>104</v>
      </c>
    </row>
    <row r="4" spans="1:60" ht="25" customHeight="1" x14ac:dyDescent="0.25">
      <c r="A4" s="134" t="s">
        <v>10</v>
      </c>
      <c r="B4" s="135" t="s">
        <v>43</v>
      </c>
      <c r="C4" s="251" t="s">
        <v>45</v>
      </c>
      <c r="D4" s="252"/>
      <c r="E4" s="252"/>
      <c r="F4" s="252"/>
      <c r="G4" s="253"/>
      <c r="AG4" t="s">
        <v>105</v>
      </c>
    </row>
    <row r="5" spans="1:60" x14ac:dyDescent="0.25">
      <c r="D5" s="10"/>
    </row>
    <row r="6" spans="1:60" ht="37.5" x14ac:dyDescent="0.25">
      <c r="A6" s="137" t="s">
        <v>106</v>
      </c>
      <c r="B6" s="139" t="s">
        <v>107</v>
      </c>
      <c r="C6" s="139" t="s">
        <v>108</v>
      </c>
      <c r="D6" s="138" t="s">
        <v>109</v>
      </c>
      <c r="E6" s="137" t="s">
        <v>110</v>
      </c>
      <c r="F6" s="136" t="s">
        <v>111</v>
      </c>
      <c r="G6" s="137" t="s">
        <v>30</v>
      </c>
      <c r="H6" s="140" t="s">
        <v>31</v>
      </c>
      <c r="I6" s="140" t="s">
        <v>112</v>
      </c>
      <c r="J6" s="140" t="s">
        <v>32</v>
      </c>
      <c r="K6" s="140" t="s">
        <v>113</v>
      </c>
      <c r="L6" s="140" t="s">
        <v>114</v>
      </c>
      <c r="M6" s="140" t="s">
        <v>115</v>
      </c>
      <c r="N6" s="140" t="s">
        <v>116</v>
      </c>
      <c r="O6" s="140" t="s">
        <v>117</v>
      </c>
      <c r="P6" s="140" t="s">
        <v>118</v>
      </c>
      <c r="Q6" s="140" t="s">
        <v>119</v>
      </c>
      <c r="R6" s="140" t="s">
        <v>120</v>
      </c>
      <c r="S6" s="140" t="s">
        <v>121</v>
      </c>
      <c r="T6" s="140" t="s">
        <v>122</v>
      </c>
      <c r="U6" s="140" t="s">
        <v>123</v>
      </c>
      <c r="V6" s="140" t="s">
        <v>124</v>
      </c>
      <c r="W6" s="140" t="s">
        <v>125</v>
      </c>
      <c r="X6" s="140" t="s">
        <v>126</v>
      </c>
      <c r="Y6" s="140" t="s">
        <v>127</v>
      </c>
    </row>
    <row r="7" spans="1:60" hidden="1" x14ac:dyDescent="0.25">
      <c r="A7" s="3"/>
      <c r="B7" s="4"/>
      <c r="C7" s="4"/>
      <c r="D7" s="6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ht="13" x14ac:dyDescent="0.25">
      <c r="A8" s="159" t="s">
        <v>128</v>
      </c>
      <c r="B8" s="160" t="s">
        <v>72</v>
      </c>
      <c r="C8" s="179" t="s">
        <v>73</v>
      </c>
      <c r="D8" s="161"/>
      <c r="E8" s="162"/>
      <c r="F8" s="163"/>
      <c r="G8" s="164">
        <f>SUMIF(AG9:AG36,"&lt;&gt;NOR",G9:G36)</f>
        <v>0</v>
      </c>
      <c r="H8" s="158"/>
      <c r="I8" s="158">
        <f>SUM(I9:I36)</f>
        <v>0</v>
      </c>
      <c r="J8" s="158"/>
      <c r="K8" s="158">
        <f>SUM(K9:K36)</f>
        <v>0</v>
      </c>
      <c r="L8" s="158"/>
      <c r="M8" s="158">
        <f>SUM(M9:M36)</f>
        <v>0</v>
      </c>
      <c r="N8" s="157"/>
      <c r="O8" s="157">
        <f>SUM(O9:O36)</f>
        <v>0</v>
      </c>
      <c r="P8" s="157"/>
      <c r="Q8" s="157">
        <f>SUM(Q9:Q36)</f>
        <v>0</v>
      </c>
      <c r="R8" s="158"/>
      <c r="S8" s="158"/>
      <c r="T8" s="158"/>
      <c r="U8" s="158"/>
      <c r="V8" s="158">
        <f>SUM(V9:V36)</f>
        <v>6251.16</v>
      </c>
      <c r="W8" s="158"/>
      <c r="X8" s="158"/>
      <c r="Y8" s="158"/>
      <c r="AG8" t="s">
        <v>129</v>
      </c>
    </row>
    <row r="9" spans="1:60" outlineLevel="1" x14ac:dyDescent="0.25">
      <c r="A9" s="166">
        <v>1</v>
      </c>
      <c r="B9" s="167" t="s">
        <v>130</v>
      </c>
      <c r="C9" s="180" t="s">
        <v>131</v>
      </c>
      <c r="D9" s="168" t="s">
        <v>132</v>
      </c>
      <c r="E9" s="169">
        <v>998.19971999999996</v>
      </c>
      <c r="F9" s="170"/>
      <c r="G9" s="171">
        <f>ROUND(E9*F9,2)</f>
        <v>0</v>
      </c>
      <c r="H9" s="152"/>
      <c r="I9" s="151">
        <f>ROUND(E9*H9,2)</f>
        <v>0</v>
      </c>
      <c r="J9" s="152"/>
      <c r="K9" s="151">
        <f>ROUND(E9*J9,2)</f>
        <v>0</v>
      </c>
      <c r="L9" s="151">
        <v>21</v>
      </c>
      <c r="M9" s="151">
        <f>G9*(1+L9/100)</f>
        <v>0</v>
      </c>
      <c r="N9" s="150">
        <v>0</v>
      </c>
      <c r="O9" s="150">
        <f>ROUND(E9*N9,2)</f>
        <v>0</v>
      </c>
      <c r="P9" s="150">
        <v>0</v>
      </c>
      <c r="Q9" s="150">
        <f>ROUND(E9*P9,2)</f>
        <v>0</v>
      </c>
      <c r="R9" s="151"/>
      <c r="S9" s="151" t="s">
        <v>133</v>
      </c>
      <c r="T9" s="151" t="s">
        <v>133</v>
      </c>
      <c r="U9" s="151">
        <v>0.20899999999999999</v>
      </c>
      <c r="V9" s="151">
        <f>ROUND(E9*U9,2)</f>
        <v>208.62</v>
      </c>
      <c r="W9" s="151"/>
      <c r="X9" s="151" t="s">
        <v>134</v>
      </c>
      <c r="Y9" s="151" t="s">
        <v>135</v>
      </c>
      <c r="Z9" s="141"/>
      <c r="AA9" s="141"/>
      <c r="AB9" s="141"/>
      <c r="AC9" s="141"/>
      <c r="AD9" s="141"/>
      <c r="AE9" s="141"/>
      <c r="AF9" s="141"/>
      <c r="AG9" s="141" t="s">
        <v>136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outlineLevel="2" x14ac:dyDescent="0.25">
      <c r="A10" s="148"/>
      <c r="B10" s="149"/>
      <c r="C10" s="181" t="s">
        <v>137</v>
      </c>
      <c r="D10" s="153"/>
      <c r="E10" s="154">
        <v>950.66639999999995</v>
      </c>
      <c r="F10" s="151"/>
      <c r="G10" s="151"/>
      <c r="H10" s="151"/>
      <c r="I10" s="151"/>
      <c r="J10" s="151"/>
      <c r="K10" s="151"/>
      <c r="L10" s="151"/>
      <c r="M10" s="151"/>
      <c r="N10" s="150"/>
      <c r="O10" s="150"/>
      <c r="P10" s="150"/>
      <c r="Q10" s="150"/>
      <c r="R10" s="151"/>
      <c r="S10" s="151"/>
      <c r="T10" s="151"/>
      <c r="U10" s="151"/>
      <c r="V10" s="151"/>
      <c r="W10" s="151"/>
      <c r="X10" s="151"/>
      <c r="Y10" s="151"/>
      <c r="Z10" s="141"/>
      <c r="AA10" s="141"/>
      <c r="AB10" s="141"/>
      <c r="AC10" s="141"/>
      <c r="AD10" s="141"/>
      <c r="AE10" s="141"/>
      <c r="AF10" s="141"/>
      <c r="AG10" s="141" t="s">
        <v>138</v>
      </c>
      <c r="AH10" s="141">
        <v>0</v>
      </c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</row>
    <row r="11" spans="1:60" outlineLevel="3" x14ac:dyDescent="0.25">
      <c r="A11" s="148"/>
      <c r="B11" s="149"/>
      <c r="C11" s="182" t="s">
        <v>139</v>
      </c>
      <c r="D11" s="155"/>
      <c r="E11" s="156">
        <v>47.533320000000003</v>
      </c>
      <c r="F11" s="151"/>
      <c r="G11" s="151"/>
      <c r="H11" s="151"/>
      <c r="I11" s="151"/>
      <c r="J11" s="151"/>
      <c r="K11" s="151"/>
      <c r="L11" s="151"/>
      <c r="M11" s="151"/>
      <c r="N11" s="150"/>
      <c r="O11" s="150"/>
      <c r="P11" s="150"/>
      <c r="Q11" s="150"/>
      <c r="R11" s="151"/>
      <c r="S11" s="151"/>
      <c r="T11" s="151"/>
      <c r="U11" s="151"/>
      <c r="V11" s="151"/>
      <c r="W11" s="151"/>
      <c r="X11" s="151"/>
      <c r="Y11" s="151"/>
      <c r="Z11" s="141"/>
      <c r="AA11" s="141"/>
      <c r="AB11" s="141"/>
      <c r="AC11" s="141"/>
      <c r="AD11" s="141"/>
      <c r="AE11" s="141"/>
      <c r="AF11" s="141"/>
      <c r="AG11" s="141" t="s">
        <v>138</v>
      </c>
      <c r="AH11" s="141">
        <v>4</v>
      </c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outlineLevel="1" x14ac:dyDescent="0.25">
      <c r="A12" s="166">
        <v>2</v>
      </c>
      <c r="B12" s="167" t="s">
        <v>140</v>
      </c>
      <c r="C12" s="180" t="s">
        <v>141</v>
      </c>
      <c r="D12" s="168" t="s">
        <v>142</v>
      </c>
      <c r="E12" s="169">
        <v>5141.9670299999998</v>
      </c>
      <c r="F12" s="170"/>
      <c r="G12" s="171">
        <f>ROUND(E12*F12,2)</f>
        <v>0</v>
      </c>
      <c r="H12" s="152"/>
      <c r="I12" s="151">
        <f>ROUND(E12*H12,2)</f>
        <v>0</v>
      </c>
      <c r="J12" s="152"/>
      <c r="K12" s="151">
        <f>ROUND(E12*J12,2)</f>
        <v>0</v>
      </c>
      <c r="L12" s="151">
        <v>21</v>
      </c>
      <c r="M12" s="151">
        <f>G12*(1+L12/100)</f>
        <v>0</v>
      </c>
      <c r="N12" s="150">
        <v>0</v>
      </c>
      <c r="O12" s="150">
        <f>ROUND(E12*N12,2)</f>
        <v>0</v>
      </c>
      <c r="P12" s="150">
        <v>0</v>
      </c>
      <c r="Q12" s="150">
        <f>ROUND(E12*P12,2)</f>
        <v>0</v>
      </c>
      <c r="R12" s="151"/>
      <c r="S12" s="151" t="s">
        <v>133</v>
      </c>
      <c r="T12" s="151" t="s">
        <v>133</v>
      </c>
      <c r="U12" s="151">
        <v>0.09</v>
      </c>
      <c r="V12" s="151">
        <f>ROUND(E12*U12,2)</f>
        <v>462.78</v>
      </c>
      <c r="W12" s="151"/>
      <c r="X12" s="151" t="s">
        <v>134</v>
      </c>
      <c r="Y12" s="151" t="s">
        <v>135</v>
      </c>
      <c r="Z12" s="141"/>
      <c r="AA12" s="141"/>
      <c r="AB12" s="141"/>
      <c r="AC12" s="141"/>
      <c r="AD12" s="141"/>
      <c r="AE12" s="141"/>
      <c r="AF12" s="141"/>
      <c r="AG12" s="141" t="s">
        <v>143</v>
      </c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</row>
    <row r="13" spans="1:60" outlineLevel="2" x14ac:dyDescent="0.25">
      <c r="A13" s="148"/>
      <c r="B13" s="149"/>
      <c r="C13" s="181" t="s">
        <v>144</v>
      </c>
      <c r="D13" s="153"/>
      <c r="E13" s="154">
        <v>4895.9319599999999</v>
      </c>
      <c r="F13" s="151"/>
      <c r="G13" s="151"/>
      <c r="H13" s="151"/>
      <c r="I13" s="151"/>
      <c r="J13" s="151"/>
      <c r="K13" s="151"/>
      <c r="L13" s="151"/>
      <c r="M13" s="151"/>
      <c r="N13" s="150"/>
      <c r="O13" s="150"/>
      <c r="P13" s="150"/>
      <c r="Q13" s="150"/>
      <c r="R13" s="151"/>
      <c r="S13" s="151"/>
      <c r="T13" s="151"/>
      <c r="U13" s="151"/>
      <c r="V13" s="151"/>
      <c r="W13" s="151"/>
      <c r="X13" s="151"/>
      <c r="Y13" s="151"/>
      <c r="Z13" s="141"/>
      <c r="AA13" s="141"/>
      <c r="AB13" s="141"/>
      <c r="AC13" s="141"/>
      <c r="AD13" s="141"/>
      <c r="AE13" s="141"/>
      <c r="AF13" s="141"/>
      <c r="AG13" s="141" t="s">
        <v>138</v>
      </c>
      <c r="AH13" s="141">
        <v>0</v>
      </c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</row>
    <row r="14" spans="1:60" outlineLevel="3" x14ac:dyDescent="0.25">
      <c r="A14" s="148"/>
      <c r="B14" s="149"/>
      <c r="C14" s="181" t="s">
        <v>145</v>
      </c>
      <c r="D14" s="153"/>
      <c r="E14" s="154">
        <v>1.1795</v>
      </c>
      <c r="F14" s="151"/>
      <c r="G14" s="151"/>
      <c r="H14" s="151"/>
      <c r="I14" s="151"/>
      <c r="J14" s="151"/>
      <c r="K14" s="151"/>
      <c r="L14" s="151"/>
      <c r="M14" s="151"/>
      <c r="N14" s="150"/>
      <c r="O14" s="150"/>
      <c r="P14" s="150"/>
      <c r="Q14" s="150"/>
      <c r="R14" s="151"/>
      <c r="S14" s="151"/>
      <c r="T14" s="151"/>
      <c r="U14" s="151"/>
      <c r="V14" s="151"/>
      <c r="W14" s="151"/>
      <c r="X14" s="151"/>
      <c r="Y14" s="151"/>
      <c r="Z14" s="141"/>
      <c r="AA14" s="141"/>
      <c r="AB14" s="141"/>
      <c r="AC14" s="141"/>
      <c r="AD14" s="141"/>
      <c r="AE14" s="141"/>
      <c r="AF14" s="141"/>
      <c r="AG14" s="141" t="s">
        <v>138</v>
      </c>
      <c r="AH14" s="141">
        <v>0</v>
      </c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</row>
    <row r="15" spans="1:60" outlineLevel="3" x14ac:dyDescent="0.25">
      <c r="A15" s="148"/>
      <c r="B15" s="149"/>
      <c r="C15" s="182" t="s">
        <v>139</v>
      </c>
      <c r="D15" s="155"/>
      <c r="E15" s="156">
        <v>244.85557</v>
      </c>
      <c r="F15" s="151"/>
      <c r="G15" s="151"/>
      <c r="H15" s="151"/>
      <c r="I15" s="151"/>
      <c r="J15" s="151"/>
      <c r="K15" s="151"/>
      <c r="L15" s="151"/>
      <c r="M15" s="151"/>
      <c r="N15" s="150"/>
      <c r="O15" s="150"/>
      <c r="P15" s="150"/>
      <c r="Q15" s="150"/>
      <c r="R15" s="151"/>
      <c r="S15" s="151"/>
      <c r="T15" s="151"/>
      <c r="U15" s="151"/>
      <c r="V15" s="151"/>
      <c r="W15" s="151"/>
      <c r="X15" s="151"/>
      <c r="Y15" s="151"/>
      <c r="Z15" s="141"/>
      <c r="AA15" s="141"/>
      <c r="AB15" s="141"/>
      <c r="AC15" s="141"/>
      <c r="AD15" s="141"/>
      <c r="AE15" s="141"/>
      <c r="AF15" s="141"/>
      <c r="AG15" s="141" t="s">
        <v>138</v>
      </c>
      <c r="AH15" s="141">
        <v>4</v>
      </c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</row>
    <row r="16" spans="1:60" ht="20" outlineLevel="1" x14ac:dyDescent="0.25">
      <c r="A16" s="166">
        <v>3</v>
      </c>
      <c r="B16" s="167" t="s">
        <v>146</v>
      </c>
      <c r="C16" s="180" t="s">
        <v>147</v>
      </c>
      <c r="D16" s="168" t="s">
        <v>142</v>
      </c>
      <c r="E16" s="169">
        <v>5141.9670299999998</v>
      </c>
      <c r="F16" s="170"/>
      <c r="G16" s="171">
        <f>ROUND(E16*F16,2)</f>
        <v>0</v>
      </c>
      <c r="H16" s="152"/>
      <c r="I16" s="151">
        <f>ROUND(E16*H16,2)</f>
        <v>0</v>
      </c>
      <c r="J16" s="152"/>
      <c r="K16" s="151">
        <f>ROUND(E16*J16,2)</f>
        <v>0</v>
      </c>
      <c r="L16" s="151">
        <v>21</v>
      </c>
      <c r="M16" s="151">
        <f>G16*(1+L16/100)</f>
        <v>0</v>
      </c>
      <c r="N16" s="150">
        <v>0</v>
      </c>
      <c r="O16" s="150">
        <f>ROUND(E16*N16,2)</f>
        <v>0</v>
      </c>
      <c r="P16" s="150">
        <v>0</v>
      </c>
      <c r="Q16" s="150">
        <f>ROUND(E16*P16,2)</f>
        <v>0</v>
      </c>
      <c r="R16" s="151"/>
      <c r="S16" s="151" t="s">
        <v>133</v>
      </c>
      <c r="T16" s="151" t="s">
        <v>133</v>
      </c>
      <c r="U16" s="151">
        <v>4.3099999999999999E-2</v>
      </c>
      <c r="V16" s="151">
        <f>ROUND(E16*U16,2)</f>
        <v>221.62</v>
      </c>
      <c r="W16" s="151"/>
      <c r="X16" s="151" t="s">
        <v>134</v>
      </c>
      <c r="Y16" s="151" t="s">
        <v>135</v>
      </c>
      <c r="Z16" s="141"/>
      <c r="AA16" s="141"/>
      <c r="AB16" s="141"/>
      <c r="AC16" s="141"/>
      <c r="AD16" s="141"/>
      <c r="AE16" s="141"/>
      <c r="AF16" s="141"/>
      <c r="AG16" s="141" t="s">
        <v>143</v>
      </c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outlineLevel="2" x14ac:dyDescent="0.25">
      <c r="A17" s="148"/>
      <c r="B17" s="149"/>
      <c r="C17" s="181" t="s">
        <v>148</v>
      </c>
      <c r="D17" s="153"/>
      <c r="E17" s="154">
        <v>5141.9670299999998</v>
      </c>
      <c r="F17" s="151"/>
      <c r="G17" s="151"/>
      <c r="H17" s="151"/>
      <c r="I17" s="151"/>
      <c r="J17" s="151"/>
      <c r="K17" s="151"/>
      <c r="L17" s="151"/>
      <c r="M17" s="151"/>
      <c r="N17" s="150"/>
      <c r="O17" s="150"/>
      <c r="P17" s="150"/>
      <c r="Q17" s="150"/>
      <c r="R17" s="151"/>
      <c r="S17" s="151"/>
      <c r="T17" s="151"/>
      <c r="U17" s="151"/>
      <c r="V17" s="151"/>
      <c r="W17" s="151"/>
      <c r="X17" s="151"/>
      <c r="Y17" s="151"/>
      <c r="Z17" s="141"/>
      <c r="AA17" s="141"/>
      <c r="AB17" s="141"/>
      <c r="AC17" s="141"/>
      <c r="AD17" s="141"/>
      <c r="AE17" s="141"/>
      <c r="AF17" s="141"/>
      <c r="AG17" s="141" t="s">
        <v>138</v>
      </c>
      <c r="AH17" s="141">
        <v>5</v>
      </c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</row>
    <row r="18" spans="1:60" outlineLevel="1" x14ac:dyDescent="0.25">
      <c r="A18" s="166">
        <v>4</v>
      </c>
      <c r="B18" s="167" t="s">
        <v>149</v>
      </c>
      <c r="C18" s="180" t="s">
        <v>150</v>
      </c>
      <c r="D18" s="168" t="s">
        <v>142</v>
      </c>
      <c r="E18" s="169">
        <v>5141.9670299999998</v>
      </c>
      <c r="F18" s="170"/>
      <c r="G18" s="171">
        <f>ROUND(E18*F18,2)</f>
        <v>0</v>
      </c>
      <c r="H18" s="152"/>
      <c r="I18" s="151">
        <f>ROUND(E18*H18,2)</f>
        <v>0</v>
      </c>
      <c r="J18" s="152"/>
      <c r="K18" s="151">
        <f>ROUND(E18*J18,2)</f>
        <v>0</v>
      </c>
      <c r="L18" s="151">
        <v>21</v>
      </c>
      <c r="M18" s="151">
        <f>G18*(1+L18/100)</f>
        <v>0</v>
      </c>
      <c r="N18" s="150">
        <v>0</v>
      </c>
      <c r="O18" s="150">
        <f>ROUND(E18*N18,2)</f>
        <v>0</v>
      </c>
      <c r="P18" s="150">
        <v>0</v>
      </c>
      <c r="Q18" s="150">
        <f>ROUND(E18*P18,2)</f>
        <v>0</v>
      </c>
      <c r="R18" s="151"/>
      <c r="S18" s="151" t="s">
        <v>133</v>
      </c>
      <c r="T18" s="151" t="s">
        <v>133</v>
      </c>
      <c r="U18" s="151">
        <v>0.51900000000000002</v>
      </c>
      <c r="V18" s="151">
        <f>ROUND(E18*U18,2)</f>
        <v>2668.68</v>
      </c>
      <c r="W18" s="151"/>
      <c r="X18" s="151" t="s">
        <v>134</v>
      </c>
      <c r="Y18" s="151" t="s">
        <v>135</v>
      </c>
      <c r="Z18" s="141"/>
      <c r="AA18" s="141"/>
      <c r="AB18" s="141"/>
      <c r="AC18" s="141"/>
      <c r="AD18" s="141"/>
      <c r="AE18" s="141"/>
      <c r="AF18" s="141"/>
      <c r="AG18" s="141" t="s">
        <v>136</v>
      </c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</row>
    <row r="19" spans="1:60" outlineLevel="2" x14ac:dyDescent="0.25">
      <c r="A19" s="148"/>
      <c r="B19" s="149"/>
      <c r="C19" s="181" t="s">
        <v>148</v>
      </c>
      <c r="D19" s="153"/>
      <c r="E19" s="154">
        <v>5141.9670299999998</v>
      </c>
      <c r="F19" s="151"/>
      <c r="G19" s="151"/>
      <c r="H19" s="151"/>
      <c r="I19" s="151"/>
      <c r="J19" s="151"/>
      <c r="K19" s="151"/>
      <c r="L19" s="151"/>
      <c r="M19" s="151"/>
      <c r="N19" s="150"/>
      <c r="O19" s="150"/>
      <c r="P19" s="150"/>
      <c r="Q19" s="150"/>
      <c r="R19" s="151"/>
      <c r="S19" s="151"/>
      <c r="T19" s="151"/>
      <c r="U19" s="151"/>
      <c r="V19" s="151"/>
      <c r="W19" s="151"/>
      <c r="X19" s="151"/>
      <c r="Y19" s="151"/>
      <c r="Z19" s="141"/>
      <c r="AA19" s="141"/>
      <c r="AB19" s="141"/>
      <c r="AC19" s="141"/>
      <c r="AD19" s="141"/>
      <c r="AE19" s="141"/>
      <c r="AF19" s="141"/>
      <c r="AG19" s="141" t="s">
        <v>138</v>
      </c>
      <c r="AH19" s="141">
        <v>5</v>
      </c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ht="20" outlineLevel="1" x14ac:dyDescent="0.25">
      <c r="A20" s="166">
        <v>5</v>
      </c>
      <c r="B20" s="167" t="s">
        <v>151</v>
      </c>
      <c r="C20" s="180" t="s">
        <v>152</v>
      </c>
      <c r="D20" s="168" t="s">
        <v>142</v>
      </c>
      <c r="E20" s="169">
        <v>6140.1667500000003</v>
      </c>
      <c r="F20" s="170"/>
      <c r="G20" s="171">
        <f>ROUND(E20*F20,2)</f>
        <v>0</v>
      </c>
      <c r="H20" s="152"/>
      <c r="I20" s="151">
        <f>ROUND(E20*H20,2)</f>
        <v>0</v>
      </c>
      <c r="J20" s="152"/>
      <c r="K20" s="151">
        <f>ROUND(E20*J20,2)</f>
        <v>0</v>
      </c>
      <c r="L20" s="151">
        <v>21</v>
      </c>
      <c r="M20" s="151">
        <f>G20*(1+L20/100)</f>
        <v>0</v>
      </c>
      <c r="N20" s="150">
        <v>0</v>
      </c>
      <c r="O20" s="150">
        <f>ROUND(E20*N20,2)</f>
        <v>0</v>
      </c>
      <c r="P20" s="150">
        <v>0</v>
      </c>
      <c r="Q20" s="150">
        <f>ROUND(E20*P20,2)</f>
        <v>0</v>
      </c>
      <c r="R20" s="151"/>
      <c r="S20" s="151" t="s">
        <v>133</v>
      </c>
      <c r="T20" s="151" t="s">
        <v>133</v>
      </c>
      <c r="U20" s="151">
        <v>1.0999999999999999E-2</v>
      </c>
      <c r="V20" s="151">
        <f>ROUND(E20*U20,2)</f>
        <v>67.540000000000006</v>
      </c>
      <c r="W20" s="151"/>
      <c r="X20" s="151" t="s">
        <v>134</v>
      </c>
      <c r="Y20" s="151" t="s">
        <v>135</v>
      </c>
      <c r="Z20" s="141"/>
      <c r="AA20" s="141"/>
      <c r="AB20" s="141"/>
      <c r="AC20" s="141"/>
      <c r="AD20" s="141"/>
      <c r="AE20" s="141"/>
      <c r="AF20" s="141"/>
      <c r="AG20" s="141" t="s">
        <v>143</v>
      </c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</row>
    <row r="21" spans="1:60" outlineLevel="2" x14ac:dyDescent="0.25">
      <c r="A21" s="148"/>
      <c r="B21" s="149"/>
      <c r="C21" s="181" t="s">
        <v>153</v>
      </c>
      <c r="D21" s="153"/>
      <c r="E21" s="154">
        <v>6140.1667500000003</v>
      </c>
      <c r="F21" s="151"/>
      <c r="G21" s="151"/>
      <c r="H21" s="151"/>
      <c r="I21" s="151"/>
      <c r="J21" s="151"/>
      <c r="K21" s="151"/>
      <c r="L21" s="151"/>
      <c r="M21" s="151"/>
      <c r="N21" s="150"/>
      <c r="O21" s="150"/>
      <c r="P21" s="150"/>
      <c r="Q21" s="150"/>
      <c r="R21" s="151"/>
      <c r="S21" s="151"/>
      <c r="T21" s="151"/>
      <c r="U21" s="151"/>
      <c r="V21" s="151"/>
      <c r="W21" s="151"/>
      <c r="X21" s="151"/>
      <c r="Y21" s="151"/>
      <c r="Z21" s="141"/>
      <c r="AA21" s="141"/>
      <c r="AB21" s="141"/>
      <c r="AC21" s="141"/>
      <c r="AD21" s="141"/>
      <c r="AE21" s="141"/>
      <c r="AF21" s="141"/>
      <c r="AG21" s="141" t="s">
        <v>138</v>
      </c>
      <c r="AH21" s="141">
        <v>5</v>
      </c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</row>
    <row r="22" spans="1:60" ht="20" outlineLevel="1" x14ac:dyDescent="0.25">
      <c r="A22" s="166">
        <v>6</v>
      </c>
      <c r="B22" s="167" t="s">
        <v>154</v>
      </c>
      <c r="C22" s="180" t="s">
        <v>155</v>
      </c>
      <c r="D22" s="168" t="s">
        <v>142</v>
      </c>
      <c r="E22" s="169">
        <v>6140.1667500000003</v>
      </c>
      <c r="F22" s="170"/>
      <c r="G22" s="171">
        <f>ROUND(E22*F22,2)</f>
        <v>0</v>
      </c>
      <c r="H22" s="152"/>
      <c r="I22" s="151">
        <f>ROUND(E22*H22,2)</f>
        <v>0</v>
      </c>
      <c r="J22" s="152"/>
      <c r="K22" s="151">
        <f>ROUND(E22*J22,2)</f>
        <v>0</v>
      </c>
      <c r="L22" s="151">
        <v>21</v>
      </c>
      <c r="M22" s="151">
        <f>G22*(1+L22/100)</f>
        <v>0</v>
      </c>
      <c r="N22" s="150">
        <v>0</v>
      </c>
      <c r="O22" s="150">
        <f>ROUND(E22*N22,2)</f>
        <v>0</v>
      </c>
      <c r="P22" s="150">
        <v>0</v>
      </c>
      <c r="Q22" s="150">
        <f>ROUND(E22*P22,2)</f>
        <v>0</v>
      </c>
      <c r="R22" s="151"/>
      <c r="S22" s="151" t="s">
        <v>133</v>
      </c>
      <c r="T22" s="151" t="s">
        <v>133</v>
      </c>
      <c r="U22" s="151">
        <v>5.2999999999999999E-2</v>
      </c>
      <c r="V22" s="151">
        <f>ROUND(E22*U22,2)</f>
        <v>325.43</v>
      </c>
      <c r="W22" s="151"/>
      <c r="X22" s="151" t="s">
        <v>134</v>
      </c>
      <c r="Y22" s="151" t="s">
        <v>135</v>
      </c>
      <c r="Z22" s="141"/>
      <c r="AA22" s="141"/>
      <c r="AB22" s="141"/>
      <c r="AC22" s="141"/>
      <c r="AD22" s="141"/>
      <c r="AE22" s="141"/>
      <c r="AF22" s="141"/>
      <c r="AG22" s="141" t="s">
        <v>143</v>
      </c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</row>
    <row r="23" spans="1:60" outlineLevel="2" x14ac:dyDescent="0.25">
      <c r="A23" s="148"/>
      <c r="B23" s="149"/>
      <c r="C23" s="181" t="s">
        <v>148</v>
      </c>
      <c r="D23" s="153"/>
      <c r="E23" s="154">
        <v>5141.9670299999998</v>
      </c>
      <c r="F23" s="151"/>
      <c r="G23" s="151"/>
      <c r="H23" s="151"/>
      <c r="I23" s="151"/>
      <c r="J23" s="151"/>
      <c r="K23" s="151"/>
      <c r="L23" s="151"/>
      <c r="M23" s="151"/>
      <c r="N23" s="150"/>
      <c r="O23" s="150"/>
      <c r="P23" s="150"/>
      <c r="Q23" s="150"/>
      <c r="R23" s="151"/>
      <c r="S23" s="151"/>
      <c r="T23" s="151"/>
      <c r="U23" s="151"/>
      <c r="V23" s="151"/>
      <c r="W23" s="151"/>
      <c r="X23" s="151"/>
      <c r="Y23" s="151"/>
      <c r="Z23" s="141"/>
      <c r="AA23" s="141"/>
      <c r="AB23" s="141"/>
      <c r="AC23" s="141"/>
      <c r="AD23" s="141"/>
      <c r="AE23" s="141"/>
      <c r="AF23" s="141"/>
      <c r="AG23" s="141" t="s">
        <v>138</v>
      </c>
      <c r="AH23" s="141">
        <v>5</v>
      </c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0" outlineLevel="3" x14ac:dyDescent="0.25">
      <c r="A24" s="148"/>
      <c r="B24" s="149"/>
      <c r="C24" s="181" t="s">
        <v>156</v>
      </c>
      <c r="D24" s="153"/>
      <c r="E24" s="154">
        <v>998.19971999999996</v>
      </c>
      <c r="F24" s="151"/>
      <c r="G24" s="151"/>
      <c r="H24" s="151"/>
      <c r="I24" s="151"/>
      <c r="J24" s="151"/>
      <c r="K24" s="151"/>
      <c r="L24" s="151"/>
      <c r="M24" s="151"/>
      <c r="N24" s="150"/>
      <c r="O24" s="150"/>
      <c r="P24" s="150"/>
      <c r="Q24" s="150"/>
      <c r="R24" s="151"/>
      <c r="S24" s="151"/>
      <c r="T24" s="151"/>
      <c r="U24" s="151"/>
      <c r="V24" s="151"/>
      <c r="W24" s="151"/>
      <c r="X24" s="151"/>
      <c r="Y24" s="151"/>
      <c r="Z24" s="141"/>
      <c r="AA24" s="141"/>
      <c r="AB24" s="141"/>
      <c r="AC24" s="141"/>
      <c r="AD24" s="141"/>
      <c r="AE24" s="141"/>
      <c r="AF24" s="141"/>
      <c r="AG24" s="141" t="s">
        <v>138</v>
      </c>
      <c r="AH24" s="141">
        <v>5</v>
      </c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0" outlineLevel="1" x14ac:dyDescent="0.25">
      <c r="A25" s="166">
        <v>7</v>
      </c>
      <c r="B25" s="167" t="s">
        <v>157</v>
      </c>
      <c r="C25" s="180" t="s">
        <v>158</v>
      </c>
      <c r="D25" s="168" t="s">
        <v>142</v>
      </c>
      <c r="E25" s="169">
        <v>6140.1667500000003</v>
      </c>
      <c r="F25" s="170"/>
      <c r="G25" s="171">
        <f>ROUND(E25*F25,2)</f>
        <v>0</v>
      </c>
      <c r="H25" s="152"/>
      <c r="I25" s="151">
        <f>ROUND(E25*H25,2)</f>
        <v>0</v>
      </c>
      <c r="J25" s="152"/>
      <c r="K25" s="151">
        <f>ROUND(E25*J25,2)</f>
        <v>0</v>
      </c>
      <c r="L25" s="151">
        <v>21</v>
      </c>
      <c r="M25" s="151">
        <f>G25*(1+L25/100)</f>
        <v>0</v>
      </c>
      <c r="N25" s="150">
        <v>0</v>
      </c>
      <c r="O25" s="150">
        <f>ROUND(E25*N25,2)</f>
        <v>0</v>
      </c>
      <c r="P25" s="150">
        <v>0</v>
      </c>
      <c r="Q25" s="150">
        <f>ROUND(E25*P25,2)</f>
        <v>0</v>
      </c>
      <c r="R25" s="151"/>
      <c r="S25" s="151" t="s">
        <v>133</v>
      </c>
      <c r="T25" s="151" t="s">
        <v>133</v>
      </c>
      <c r="U25" s="151">
        <v>3.1E-2</v>
      </c>
      <c r="V25" s="151">
        <f>ROUND(E25*U25,2)</f>
        <v>190.35</v>
      </c>
      <c r="W25" s="151"/>
      <c r="X25" s="151" t="s">
        <v>134</v>
      </c>
      <c r="Y25" s="151" t="s">
        <v>135</v>
      </c>
      <c r="Z25" s="141"/>
      <c r="AA25" s="141"/>
      <c r="AB25" s="141"/>
      <c r="AC25" s="141"/>
      <c r="AD25" s="141"/>
      <c r="AE25" s="141"/>
      <c r="AF25" s="141"/>
      <c r="AG25" s="141" t="s">
        <v>143</v>
      </c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0" outlineLevel="2" x14ac:dyDescent="0.25">
      <c r="A26" s="148"/>
      <c r="B26" s="149"/>
      <c r="C26" s="181" t="s">
        <v>153</v>
      </c>
      <c r="D26" s="153"/>
      <c r="E26" s="154">
        <v>6140.1667500000003</v>
      </c>
      <c r="F26" s="151"/>
      <c r="G26" s="151"/>
      <c r="H26" s="151"/>
      <c r="I26" s="151"/>
      <c r="J26" s="151"/>
      <c r="K26" s="151"/>
      <c r="L26" s="151"/>
      <c r="M26" s="151"/>
      <c r="N26" s="150"/>
      <c r="O26" s="150"/>
      <c r="P26" s="150"/>
      <c r="Q26" s="150"/>
      <c r="R26" s="151"/>
      <c r="S26" s="151"/>
      <c r="T26" s="151"/>
      <c r="U26" s="151"/>
      <c r="V26" s="151"/>
      <c r="W26" s="151"/>
      <c r="X26" s="151"/>
      <c r="Y26" s="151"/>
      <c r="Z26" s="141"/>
      <c r="AA26" s="141"/>
      <c r="AB26" s="141"/>
      <c r="AC26" s="141"/>
      <c r="AD26" s="141"/>
      <c r="AE26" s="141"/>
      <c r="AF26" s="141"/>
      <c r="AG26" s="141" t="s">
        <v>138</v>
      </c>
      <c r="AH26" s="141">
        <v>5</v>
      </c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</row>
    <row r="27" spans="1:60" outlineLevel="1" x14ac:dyDescent="0.25">
      <c r="A27" s="166">
        <v>8</v>
      </c>
      <c r="B27" s="167" t="s">
        <v>159</v>
      </c>
      <c r="C27" s="180" t="s">
        <v>160</v>
      </c>
      <c r="D27" s="168" t="s">
        <v>142</v>
      </c>
      <c r="E27" s="169">
        <v>6140.1667500000003</v>
      </c>
      <c r="F27" s="170"/>
      <c r="G27" s="171">
        <f>ROUND(E27*F27,2)</f>
        <v>0</v>
      </c>
      <c r="H27" s="152"/>
      <c r="I27" s="151">
        <f>ROUND(E27*H27,2)</f>
        <v>0</v>
      </c>
      <c r="J27" s="152"/>
      <c r="K27" s="151">
        <f>ROUND(E27*J27,2)</f>
        <v>0</v>
      </c>
      <c r="L27" s="151">
        <v>21</v>
      </c>
      <c r="M27" s="151">
        <f>G27*(1+L27/100)</f>
        <v>0</v>
      </c>
      <c r="N27" s="150">
        <v>0</v>
      </c>
      <c r="O27" s="150">
        <f>ROUND(E27*N27,2)</f>
        <v>0</v>
      </c>
      <c r="P27" s="150">
        <v>0</v>
      </c>
      <c r="Q27" s="150">
        <f>ROUND(E27*P27,2)</f>
        <v>0</v>
      </c>
      <c r="R27" s="151"/>
      <c r="S27" s="151" t="s">
        <v>133</v>
      </c>
      <c r="T27" s="151" t="s">
        <v>133</v>
      </c>
      <c r="U27" s="151">
        <v>8.9999999999999993E-3</v>
      </c>
      <c r="V27" s="151">
        <f>ROUND(E27*U27,2)</f>
        <v>55.26</v>
      </c>
      <c r="W27" s="151"/>
      <c r="X27" s="151" t="s">
        <v>134</v>
      </c>
      <c r="Y27" s="151" t="s">
        <v>135</v>
      </c>
      <c r="Z27" s="141"/>
      <c r="AA27" s="141"/>
      <c r="AB27" s="141"/>
      <c r="AC27" s="141"/>
      <c r="AD27" s="141"/>
      <c r="AE27" s="141"/>
      <c r="AF27" s="141"/>
      <c r="AG27" s="141" t="s">
        <v>136</v>
      </c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</row>
    <row r="28" spans="1:60" outlineLevel="2" x14ac:dyDescent="0.25">
      <c r="A28" s="148"/>
      <c r="B28" s="149"/>
      <c r="C28" s="181" t="s">
        <v>161</v>
      </c>
      <c r="D28" s="153"/>
      <c r="E28" s="154">
        <v>6140.1667500000003</v>
      </c>
      <c r="F28" s="151"/>
      <c r="G28" s="151"/>
      <c r="H28" s="151"/>
      <c r="I28" s="151"/>
      <c r="J28" s="151"/>
      <c r="K28" s="151"/>
      <c r="L28" s="151"/>
      <c r="M28" s="151"/>
      <c r="N28" s="150"/>
      <c r="O28" s="150"/>
      <c r="P28" s="150"/>
      <c r="Q28" s="150"/>
      <c r="R28" s="151"/>
      <c r="S28" s="151"/>
      <c r="T28" s="151"/>
      <c r="U28" s="151"/>
      <c r="V28" s="151"/>
      <c r="W28" s="151"/>
      <c r="X28" s="151"/>
      <c r="Y28" s="151"/>
      <c r="Z28" s="141"/>
      <c r="AA28" s="141"/>
      <c r="AB28" s="141"/>
      <c r="AC28" s="141"/>
      <c r="AD28" s="141"/>
      <c r="AE28" s="141"/>
      <c r="AF28" s="141"/>
      <c r="AG28" s="141" t="s">
        <v>138</v>
      </c>
      <c r="AH28" s="141">
        <v>5</v>
      </c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</row>
    <row r="29" spans="1:60" outlineLevel="1" x14ac:dyDescent="0.25">
      <c r="A29" s="166">
        <v>9</v>
      </c>
      <c r="B29" s="167" t="s">
        <v>162</v>
      </c>
      <c r="C29" s="180" t="s">
        <v>163</v>
      </c>
      <c r="D29" s="168" t="s">
        <v>142</v>
      </c>
      <c r="E29" s="169">
        <v>934.34222</v>
      </c>
      <c r="F29" s="170"/>
      <c r="G29" s="171">
        <f>ROUND(E29*F29,2)</f>
        <v>0</v>
      </c>
      <c r="H29" s="152"/>
      <c r="I29" s="151">
        <f>ROUND(E29*H29,2)</f>
        <v>0</v>
      </c>
      <c r="J29" s="152"/>
      <c r="K29" s="151">
        <f>ROUND(E29*J29,2)</f>
        <v>0</v>
      </c>
      <c r="L29" s="151">
        <v>21</v>
      </c>
      <c r="M29" s="151">
        <f>G29*(1+L29/100)</f>
        <v>0</v>
      </c>
      <c r="N29" s="150">
        <v>0</v>
      </c>
      <c r="O29" s="150">
        <f>ROUND(E29*N29,2)</f>
        <v>0</v>
      </c>
      <c r="P29" s="150">
        <v>0</v>
      </c>
      <c r="Q29" s="150">
        <f>ROUND(E29*P29,2)</f>
        <v>0</v>
      </c>
      <c r="R29" s="151"/>
      <c r="S29" s="151" t="s">
        <v>133</v>
      </c>
      <c r="T29" s="151" t="s">
        <v>133</v>
      </c>
      <c r="U29" s="151">
        <v>2.1949999999999998</v>
      </c>
      <c r="V29" s="151">
        <f>ROUND(E29*U29,2)</f>
        <v>2050.88</v>
      </c>
      <c r="W29" s="151"/>
      <c r="X29" s="151" t="s">
        <v>134</v>
      </c>
      <c r="Y29" s="151" t="s">
        <v>135</v>
      </c>
      <c r="Z29" s="141"/>
      <c r="AA29" s="141"/>
      <c r="AB29" s="141"/>
      <c r="AC29" s="141"/>
      <c r="AD29" s="141"/>
      <c r="AE29" s="141"/>
      <c r="AF29" s="141"/>
      <c r="AG29" s="141" t="s">
        <v>136</v>
      </c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</row>
    <row r="30" spans="1:60" outlineLevel="2" x14ac:dyDescent="0.25">
      <c r="A30" s="148"/>
      <c r="B30" s="149"/>
      <c r="C30" s="181" t="s">
        <v>164</v>
      </c>
      <c r="D30" s="153"/>
      <c r="E30" s="154">
        <v>5141.9670299999998</v>
      </c>
      <c r="F30" s="151"/>
      <c r="G30" s="151"/>
      <c r="H30" s="151"/>
      <c r="I30" s="151"/>
      <c r="J30" s="151"/>
      <c r="K30" s="151"/>
      <c r="L30" s="151"/>
      <c r="M30" s="151"/>
      <c r="N30" s="150"/>
      <c r="O30" s="150"/>
      <c r="P30" s="150"/>
      <c r="Q30" s="150"/>
      <c r="R30" s="151"/>
      <c r="S30" s="151"/>
      <c r="T30" s="151"/>
      <c r="U30" s="151"/>
      <c r="V30" s="151"/>
      <c r="W30" s="151"/>
      <c r="X30" s="151"/>
      <c r="Y30" s="151"/>
      <c r="Z30" s="141"/>
      <c r="AA30" s="141"/>
      <c r="AB30" s="141"/>
      <c r="AC30" s="141"/>
      <c r="AD30" s="141"/>
      <c r="AE30" s="141"/>
      <c r="AF30" s="141"/>
      <c r="AG30" s="141" t="s">
        <v>138</v>
      </c>
      <c r="AH30" s="141">
        <v>5</v>
      </c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</row>
    <row r="31" spans="1:60" outlineLevel="3" x14ac:dyDescent="0.25">
      <c r="A31" s="148"/>
      <c r="B31" s="149"/>
      <c r="C31" s="181" t="s">
        <v>165</v>
      </c>
      <c r="D31" s="153"/>
      <c r="E31" s="154">
        <v>-135.13727</v>
      </c>
      <c r="F31" s="151"/>
      <c r="G31" s="151"/>
      <c r="H31" s="151"/>
      <c r="I31" s="151"/>
      <c r="J31" s="151"/>
      <c r="K31" s="151"/>
      <c r="L31" s="151"/>
      <c r="M31" s="151"/>
      <c r="N31" s="150"/>
      <c r="O31" s="150"/>
      <c r="P31" s="150"/>
      <c r="Q31" s="150"/>
      <c r="R31" s="151"/>
      <c r="S31" s="151"/>
      <c r="T31" s="151"/>
      <c r="U31" s="151"/>
      <c r="V31" s="151"/>
      <c r="W31" s="151"/>
      <c r="X31" s="151"/>
      <c r="Y31" s="151"/>
      <c r="Z31" s="141"/>
      <c r="AA31" s="141"/>
      <c r="AB31" s="141"/>
      <c r="AC31" s="141"/>
      <c r="AD31" s="141"/>
      <c r="AE31" s="141"/>
      <c r="AF31" s="141"/>
      <c r="AG31" s="141" t="s">
        <v>138</v>
      </c>
      <c r="AH31" s="141">
        <v>5</v>
      </c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</row>
    <row r="32" spans="1:60" outlineLevel="3" x14ac:dyDescent="0.25">
      <c r="A32" s="148"/>
      <c r="B32" s="149"/>
      <c r="C32" s="181" t="s">
        <v>166</v>
      </c>
      <c r="D32" s="153"/>
      <c r="E32" s="154">
        <v>-420.62099999999998</v>
      </c>
      <c r="F32" s="151"/>
      <c r="G32" s="151"/>
      <c r="H32" s="151"/>
      <c r="I32" s="151"/>
      <c r="J32" s="151"/>
      <c r="K32" s="151"/>
      <c r="L32" s="151"/>
      <c r="M32" s="151"/>
      <c r="N32" s="150"/>
      <c r="O32" s="150"/>
      <c r="P32" s="150"/>
      <c r="Q32" s="150"/>
      <c r="R32" s="151"/>
      <c r="S32" s="151"/>
      <c r="T32" s="151"/>
      <c r="U32" s="151"/>
      <c r="V32" s="151"/>
      <c r="W32" s="151"/>
      <c r="X32" s="151"/>
      <c r="Y32" s="151"/>
      <c r="Z32" s="141"/>
      <c r="AA32" s="141"/>
      <c r="AB32" s="141"/>
      <c r="AC32" s="141"/>
      <c r="AD32" s="141"/>
      <c r="AE32" s="141"/>
      <c r="AF32" s="141"/>
      <c r="AG32" s="141" t="s">
        <v>138</v>
      </c>
      <c r="AH32" s="141">
        <v>5</v>
      </c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</row>
    <row r="33" spans="1:60" outlineLevel="3" x14ac:dyDescent="0.25">
      <c r="A33" s="148"/>
      <c r="B33" s="149"/>
      <c r="C33" s="181" t="s">
        <v>167</v>
      </c>
      <c r="D33" s="153"/>
      <c r="E33" s="154">
        <v>-3075.4718200000002</v>
      </c>
      <c r="F33" s="151"/>
      <c r="G33" s="151"/>
      <c r="H33" s="151"/>
      <c r="I33" s="151"/>
      <c r="J33" s="151"/>
      <c r="K33" s="151"/>
      <c r="L33" s="151"/>
      <c r="M33" s="151"/>
      <c r="N33" s="150"/>
      <c r="O33" s="150"/>
      <c r="P33" s="150"/>
      <c r="Q33" s="150"/>
      <c r="R33" s="151"/>
      <c r="S33" s="151"/>
      <c r="T33" s="151"/>
      <c r="U33" s="151"/>
      <c r="V33" s="151"/>
      <c r="W33" s="151"/>
      <c r="X33" s="151"/>
      <c r="Y33" s="151"/>
      <c r="Z33" s="141"/>
      <c r="AA33" s="141"/>
      <c r="AB33" s="141"/>
      <c r="AC33" s="141"/>
      <c r="AD33" s="141"/>
      <c r="AE33" s="141"/>
      <c r="AF33" s="141"/>
      <c r="AG33" s="141" t="s">
        <v>138</v>
      </c>
      <c r="AH33" s="141">
        <v>0</v>
      </c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</row>
    <row r="34" spans="1:60" outlineLevel="3" x14ac:dyDescent="0.25">
      <c r="A34" s="148"/>
      <c r="B34" s="149"/>
      <c r="C34" s="181" t="s">
        <v>168</v>
      </c>
      <c r="D34" s="153"/>
      <c r="E34" s="154">
        <v>-133.01417000000001</v>
      </c>
      <c r="F34" s="151"/>
      <c r="G34" s="151"/>
      <c r="H34" s="151"/>
      <c r="I34" s="151"/>
      <c r="J34" s="151"/>
      <c r="K34" s="151"/>
      <c r="L34" s="151"/>
      <c r="M34" s="151"/>
      <c r="N34" s="150"/>
      <c r="O34" s="150"/>
      <c r="P34" s="150"/>
      <c r="Q34" s="150"/>
      <c r="R34" s="151"/>
      <c r="S34" s="151"/>
      <c r="T34" s="151"/>
      <c r="U34" s="151"/>
      <c r="V34" s="151"/>
      <c r="W34" s="151"/>
      <c r="X34" s="151"/>
      <c r="Y34" s="151"/>
      <c r="Z34" s="141"/>
      <c r="AA34" s="141"/>
      <c r="AB34" s="141"/>
      <c r="AC34" s="141"/>
      <c r="AD34" s="141"/>
      <c r="AE34" s="141"/>
      <c r="AF34" s="141"/>
      <c r="AG34" s="141" t="s">
        <v>138</v>
      </c>
      <c r="AH34" s="141">
        <v>5</v>
      </c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</row>
    <row r="35" spans="1:60" outlineLevel="3" x14ac:dyDescent="0.25">
      <c r="A35" s="148"/>
      <c r="B35" s="149"/>
      <c r="C35" s="181" t="s">
        <v>169</v>
      </c>
      <c r="D35" s="153"/>
      <c r="E35" s="154">
        <v>-221.69028</v>
      </c>
      <c r="F35" s="151"/>
      <c r="G35" s="151"/>
      <c r="H35" s="151"/>
      <c r="I35" s="151"/>
      <c r="J35" s="151"/>
      <c r="K35" s="151"/>
      <c r="L35" s="151"/>
      <c r="M35" s="151"/>
      <c r="N35" s="150"/>
      <c r="O35" s="150"/>
      <c r="P35" s="150"/>
      <c r="Q35" s="150"/>
      <c r="R35" s="151"/>
      <c r="S35" s="151"/>
      <c r="T35" s="151"/>
      <c r="U35" s="151"/>
      <c r="V35" s="151"/>
      <c r="W35" s="151"/>
      <c r="X35" s="151"/>
      <c r="Y35" s="151"/>
      <c r="Z35" s="141"/>
      <c r="AA35" s="141"/>
      <c r="AB35" s="141"/>
      <c r="AC35" s="141"/>
      <c r="AD35" s="141"/>
      <c r="AE35" s="141"/>
      <c r="AF35" s="141"/>
      <c r="AG35" s="141" t="s">
        <v>138</v>
      </c>
      <c r="AH35" s="141">
        <v>5</v>
      </c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</row>
    <row r="36" spans="1:60" outlineLevel="3" x14ac:dyDescent="0.25">
      <c r="A36" s="148"/>
      <c r="B36" s="149"/>
      <c r="C36" s="181" t="s">
        <v>170</v>
      </c>
      <c r="D36" s="153"/>
      <c r="E36" s="154">
        <v>-221.69028</v>
      </c>
      <c r="F36" s="151"/>
      <c r="G36" s="151"/>
      <c r="H36" s="151"/>
      <c r="I36" s="151"/>
      <c r="J36" s="151"/>
      <c r="K36" s="151"/>
      <c r="L36" s="151"/>
      <c r="M36" s="151"/>
      <c r="N36" s="150"/>
      <c r="O36" s="150"/>
      <c r="P36" s="150"/>
      <c r="Q36" s="150"/>
      <c r="R36" s="151"/>
      <c r="S36" s="151"/>
      <c r="T36" s="151"/>
      <c r="U36" s="151"/>
      <c r="V36" s="151"/>
      <c r="W36" s="151"/>
      <c r="X36" s="151"/>
      <c r="Y36" s="151"/>
      <c r="Z36" s="141"/>
      <c r="AA36" s="141"/>
      <c r="AB36" s="141"/>
      <c r="AC36" s="141"/>
      <c r="AD36" s="141"/>
      <c r="AE36" s="141"/>
      <c r="AF36" s="141"/>
      <c r="AG36" s="141" t="s">
        <v>138</v>
      </c>
      <c r="AH36" s="141">
        <v>5</v>
      </c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</row>
    <row r="37" spans="1:60" ht="13" x14ac:dyDescent="0.25">
      <c r="A37" s="159" t="s">
        <v>128</v>
      </c>
      <c r="B37" s="160" t="s">
        <v>74</v>
      </c>
      <c r="C37" s="179" t="s">
        <v>75</v>
      </c>
      <c r="D37" s="161"/>
      <c r="E37" s="162"/>
      <c r="F37" s="163"/>
      <c r="G37" s="164">
        <f>SUMIF(AG38:AG71,"&lt;&gt;NOR",G38:G71)</f>
        <v>0</v>
      </c>
      <c r="H37" s="158"/>
      <c r="I37" s="158">
        <f>SUM(I38:I71)</f>
        <v>0</v>
      </c>
      <c r="J37" s="158"/>
      <c r="K37" s="158">
        <f>SUM(K38:K71)</f>
        <v>0</v>
      </c>
      <c r="L37" s="158"/>
      <c r="M37" s="158">
        <f>SUM(M38:M71)</f>
        <v>0</v>
      </c>
      <c r="N37" s="157"/>
      <c r="O37" s="157">
        <f>SUM(O38:O71)</f>
        <v>2360.0800000000004</v>
      </c>
      <c r="P37" s="157"/>
      <c r="Q37" s="157">
        <f>SUM(Q38:Q71)</f>
        <v>0</v>
      </c>
      <c r="R37" s="158"/>
      <c r="S37" s="158"/>
      <c r="T37" s="158"/>
      <c r="U37" s="158"/>
      <c r="V37" s="158">
        <f>SUM(V38:V71)</f>
        <v>6159.96</v>
      </c>
      <c r="W37" s="158"/>
      <c r="X37" s="158"/>
      <c r="Y37" s="158"/>
      <c r="AG37" t="s">
        <v>129</v>
      </c>
    </row>
    <row r="38" spans="1:60" outlineLevel="1" x14ac:dyDescent="0.25">
      <c r="A38" s="166">
        <v>10</v>
      </c>
      <c r="B38" s="167" t="s">
        <v>171</v>
      </c>
      <c r="C38" s="180" t="s">
        <v>172</v>
      </c>
      <c r="D38" s="168" t="s">
        <v>142</v>
      </c>
      <c r="E38" s="169">
        <v>420.62099999999998</v>
      </c>
      <c r="F38" s="170"/>
      <c r="G38" s="171">
        <f>ROUND(E38*F38,2)</f>
        <v>0</v>
      </c>
      <c r="H38" s="152"/>
      <c r="I38" s="151">
        <f>ROUND(E38*H38,2)</f>
        <v>0</v>
      </c>
      <c r="J38" s="152"/>
      <c r="K38" s="151">
        <f>ROUND(E38*J38,2)</f>
        <v>0</v>
      </c>
      <c r="L38" s="151">
        <v>21</v>
      </c>
      <c r="M38" s="151">
        <f>G38*(1+L38/100)</f>
        <v>0</v>
      </c>
      <c r="N38" s="150">
        <v>0</v>
      </c>
      <c r="O38" s="150">
        <f>ROUND(E38*N38,2)</f>
        <v>0</v>
      </c>
      <c r="P38" s="150">
        <v>0</v>
      </c>
      <c r="Q38" s="150">
        <f>ROUND(E38*P38,2)</f>
        <v>0</v>
      </c>
      <c r="R38" s="151"/>
      <c r="S38" s="151" t="s">
        <v>133</v>
      </c>
      <c r="T38" s="151" t="s">
        <v>133</v>
      </c>
      <c r="U38" s="151">
        <v>0.48</v>
      </c>
      <c r="V38" s="151">
        <f>ROUND(E38*U38,2)</f>
        <v>201.9</v>
      </c>
      <c r="W38" s="151"/>
      <c r="X38" s="151" t="s">
        <v>134</v>
      </c>
      <c r="Y38" s="151" t="s">
        <v>135</v>
      </c>
      <c r="Z38" s="141"/>
      <c r="AA38" s="141"/>
      <c r="AB38" s="141"/>
      <c r="AC38" s="141"/>
      <c r="AD38" s="141"/>
      <c r="AE38" s="141"/>
      <c r="AF38" s="141"/>
      <c r="AG38" s="141" t="s">
        <v>136</v>
      </c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</row>
    <row r="39" spans="1:60" outlineLevel="2" x14ac:dyDescent="0.25">
      <c r="A39" s="148"/>
      <c r="B39" s="149"/>
      <c r="C39" s="181" t="s">
        <v>173</v>
      </c>
      <c r="D39" s="153"/>
      <c r="E39" s="154">
        <v>420.62099999999998</v>
      </c>
      <c r="F39" s="151"/>
      <c r="G39" s="151"/>
      <c r="H39" s="151"/>
      <c r="I39" s="151"/>
      <c r="J39" s="151"/>
      <c r="K39" s="151"/>
      <c r="L39" s="151"/>
      <c r="M39" s="151"/>
      <c r="N39" s="150"/>
      <c r="O39" s="150"/>
      <c r="P39" s="150"/>
      <c r="Q39" s="150"/>
      <c r="R39" s="151"/>
      <c r="S39" s="151"/>
      <c r="T39" s="151"/>
      <c r="U39" s="151"/>
      <c r="V39" s="151"/>
      <c r="W39" s="151"/>
      <c r="X39" s="151"/>
      <c r="Y39" s="151"/>
      <c r="Z39" s="141"/>
      <c r="AA39" s="141"/>
      <c r="AB39" s="141"/>
      <c r="AC39" s="141"/>
      <c r="AD39" s="141"/>
      <c r="AE39" s="141"/>
      <c r="AF39" s="141"/>
      <c r="AG39" s="141" t="s">
        <v>138</v>
      </c>
      <c r="AH39" s="141">
        <v>5</v>
      </c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</row>
    <row r="40" spans="1:60" outlineLevel="1" x14ac:dyDescent="0.25">
      <c r="A40" s="166">
        <v>11</v>
      </c>
      <c r="B40" s="167" t="s">
        <v>174</v>
      </c>
      <c r="C40" s="180" t="s">
        <v>175</v>
      </c>
      <c r="D40" s="168" t="s">
        <v>142</v>
      </c>
      <c r="E40" s="169">
        <v>135.13727</v>
      </c>
      <c r="F40" s="170"/>
      <c r="G40" s="171">
        <f>ROUND(E40*F40,2)</f>
        <v>0</v>
      </c>
      <c r="H40" s="152"/>
      <c r="I40" s="151">
        <f>ROUND(E40*H40,2)</f>
        <v>0</v>
      </c>
      <c r="J40" s="152"/>
      <c r="K40" s="151">
        <f>ROUND(E40*J40,2)</f>
        <v>0</v>
      </c>
      <c r="L40" s="151">
        <v>21</v>
      </c>
      <c r="M40" s="151">
        <f>G40*(1+L40/100)</f>
        <v>0</v>
      </c>
      <c r="N40" s="150">
        <v>2.5251399999999999</v>
      </c>
      <c r="O40" s="150">
        <f>ROUND(E40*N40,2)</f>
        <v>341.24</v>
      </c>
      <c r="P40" s="150">
        <v>0</v>
      </c>
      <c r="Q40" s="150">
        <f>ROUND(E40*P40,2)</f>
        <v>0</v>
      </c>
      <c r="R40" s="151"/>
      <c r="S40" s="151" t="s">
        <v>133</v>
      </c>
      <c r="T40" s="151" t="s">
        <v>133</v>
      </c>
      <c r="U40" s="151">
        <v>1.17</v>
      </c>
      <c r="V40" s="151">
        <f>ROUND(E40*U40,2)</f>
        <v>158.11000000000001</v>
      </c>
      <c r="W40" s="151"/>
      <c r="X40" s="151" t="s">
        <v>134</v>
      </c>
      <c r="Y40" s="151" t="s">
        <v>135</v>
      </c>
      <c r="Z40" s="141"/>
      <c r="AA40" s="141"/>
      <c r="AB40" s="141"/>
      <c r="AC40" s="141"/>
      <c r="AD40" s="141"/>
      <c r="AE40" s="141"/>
      <c r="AF40" s="141"/>
      <c r="AG40" s="141" t="s">
        <v>136</v>
      </c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</row>
    <row r="41" spans="1:60" outlineLevel="2" x14ac:dyDescent="0.25">
      <c r="A41" s="148"/>
      <c r="B41" s="149"/>
      <c r="C41" s="181" t="s">
        <v>176</v>
      </c>
      <c r="D41" s="153"/>
      <c r="E41" s="154">
        <v>126.68016</v>
      </c>
      <c r="F41" s="151"/>
      <c r="G41" s="151"/>
      <c r="H41" s="151"/>
      <c r="I41" s="151"/>
      <c r="J41" s="151"/>
      <c r="K41" s="151"/>
      <c r="L41" s="151"/>
      <c r="M41" s="151"/>
      <c r="N41" s="150"/>
      <c r="O41" s="150"/>
      <c r="P41" s="150"/>
      <c r="Q41" s="150"/>
      <c r="R41" s="151"/>
      <c r="S41" s="151"/>
      <c r="T41" s="151"/>
      <c r="U41" s="151"/>
      <c r="V41" s="151"/>
      <c r="W41" s="151"/>
      <c r="X41" s="151"/>
      <c r="Y41" s="151"/>
      <c r="Z41" s="141"/>
      <c r="AA41" s="141"/>
      <c r="AB41" s="141"/>
      <c r="AC41" s="141"/>
      <c r="AD41" s="141"/>
      <c r="AE41" s="141"/>
      <c r="AF41" s="141"/>
      <c r="AG41" s="141" t="s">
        <v>138</v>
      </c>
      <c r="AH41" s="141">
        <v>0</v>
      </c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</row>
    <row r="42" spans="1:60" outlineLevel="3" x14ac:dyDescent="0.25">
      <c r="A42" s="148"/>
      <c r="B42" s="149"/>
      <c r="C42" s="181" t="s">
        <v>177</v>
      </c>
      <c r="D42" s="153"/>
      <c r="E42" s="154">
        <v>2.0219999999999998</v>
      </c>
      <c r="F42" s="151"/>
      <c r="G42" s="151"/>
      <c r="H42" s="151"/>
      <c r="I42" s="151"/>
      <c r="J42" s="151"/>
      <c r="K42" s="151"/>
      <c r="L42" s="151"/>
      <c r="M42" s="151"/>
      <c r="N42" s="150"/>
      <c r="O42" s="150"/>
      <c r="P42" s="150"/>
      <c r="Q42" s="150"/>
      <c r="R42" s="151"/>
      <c r="S42" s="151"/>
      <c r="T42" s="151"/>
      <c r="U42" s="151"/>
      <c r="V42" s="151"/>
      <c r="W42" s="151"/>
      <c r="X42" s="151"/>
      <c r="Y42" s="151"/>
      <c r="Z42" s="141"/>
      <c r="AA42" s="141"/>
      <c r="AB42" s="141"/>
      <c r="AC42" s="141"/>
      <c r="AD42" s="141"/>
      <c r="AE42" s="141"/>
      <c r="AF42" s="141"/>
      <c r="AG42" s="141" t="s">
        <v>138</v>
      </c>
      <c r="AH42" s="141">
        <v>0</v>
      </c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</row>
    <row r="43" spans="1:60" outlineLevel="3" x14ac:dyDescent="0.25">
      <c r="A43" s="148"/>
      <c r="B43" s="149"/>
      <c r="C43" s="182" t="s">
        <v>139</v>
      </c>
      <c r="D43" s="155"/>
      <c r="E43" s="156">
        <v>6.4351099999999999</v>
      </c>
      <c r="F43" s="151"/>
      <c r="G43" s="151"/>
      <c r="H43" s="151"/>
      <c r="I43" s="151"/>
      <c r="J43" s="151"/>
      <c r="K43" s="151"/>
      <c r="L43" s="151"/>
      <c r="M43" s="151"/>
      <c r="N43" s="150"/>
      <c r="O43" s="150"/>
      <c r="P43" s="150"/>
      <c r="Q43" s="150"/>
      <c r="R43" s="151"/>
      <c r="S43" s="151"/>
      <c r="T43" s="151"/>
      <c r="U43" s="151"/>
      <c r="V43" s="151"/>
      <c r="W43" s="151"/>
      <c r="X43" s="151"/>
      <c r="Y43" s="151"/>
      <c r="Z43" s="141"/>
      <c r="AA43" s="141"/>
      <c r="AB43" s="141"/>
      <c r="AC43" s="141"/>
      <c r="AD43" s="141"/>
      <c r="AE43" s="141"/>
      <c r="AF43" s="141"/>
      <c r="AG43" s="141" t="s">
        <v>138</v>
      </c>
      <c r="AH43" s="141">
        <v>4</v>
      </c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</row>
    <row r="44" spans="1:60" ht="20" outlineLevel="1" x14ac:dyDescent="0.25">
      <c r="A44" s="166">
        <v>12</v>
      </c>
      <c r="B44" s="167" t="s">
        <v>178</v>
      </c>
      <c r="C44" s="180" t="s">
        <v>179</v>
      </c>
      <c r="D44" s="168" t="s">
        <v>142</v>
      </c>
      <c r="E44" s="169">
        <v>420.62099999999998</v>
      </c>
      <c r="F44" s="170"/>
      <c r="G44" s="171">
        <f>ROUND(E44*F44,2)</f>
        <v>0</v>
      </c>
      <c r="H44" s="152"/>
      <c r="I44" s="151">
        <f>ROUND(E44*H44,2)</f>
        <v>0</v>
      </c>
      <c r="J44" s="152"/>
      <c r="K44" s="151">
        <f>ROUND(E44*J44,2)</f>
        <v>0</v>
      </c>
      <c r="L44" s="151">
        <v>21</v>
      </c>
      <c r="M44" s="151">
        <f>G44*(1+L44/100)</f>
        <v>0</v>
      </c>
      <c r="N44" s="150">
        <v>2.3936999999999999</v>
      </c>
      <c r="O44" s="150">
        <f>ROUND(E44*N44,2)</f>
        <v>1006.84</v>
      </c>
      <c r="P44" s="150">
        <v>0</v>
      </c>
      <c r="Q44" s="150">
        <f>ROUND(E44*P44,2)</f>
        <v>0</v>
      </c>
      <c r="R44" s="151"/>
      <c r="S44" s="151" t="s">
        <v>133</v>
      </c>
      <c r="T44" s="151" t="s">
        <v>133</v>
      </c>
      <c r="U44" s="151">
        <v>0.48</v>
      </c>
      <c r="V44" s="151">
        <f>ROUND(E44*U44,2)</f>
        <v>201.9</v>
      </c>
      <c r="W44" s="151"/>
      <c r="X44" s="151" t="s">
        <v>134</v>
      </c>
      <c r="Y44" s="151" t="s">
        <v>135</v>
      </c>
      <c r="Z44" s="141"/>
      <c r="AA44" s="141"/>
      <c r="AB44" s="141"/>
      <c r="AC44" s="141"/>
      <c r="AD44" s="141"/>
      <c r="AE44" s="141"/>
      <c r="AF44" s="141"/>
      <c r="AG44" s="141" t="s">
        <v>143</v>
      </c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</row>
    <row r="45" spans="1:60" outlineLevel="2" x14ac:dyDescent="0.25">
      <c r="A45" s="148"/>
      <c r="B45" s="149"/>
      <c r="C45" s="181" t="s">
        <v>180</v>
      </c>
      <c r="D45" s="153"/>
      <c r="E45" s="154">
        <v>399.41192999999998</v>
      </c>
      <c r="F45" s="151"/>
      <c r="G45" s="151"/>
      <c r="H45" s="151"/>
      <c r="I45" s="151"/>
      <c r="J45" s="151"/>
      <c r="K45" s="151"/>
      <c r="L45" s="151"/>
      <c r="M45" s="151"/>
      <c r="N45" s="150"/>
      <c r="O45" s="150"/>
      <c r="P45" s="150"/>
      <c r="Q45" s="150"/>
      <c r="R45" s="151"/>
      <c r="S45" s="151"/>
      <c r="T45" s="151"/>
      <c r="U45" s="151"/>
      <c r="V45" s="151"/>
      <c r="W45" s="151"/>
      <c r="X45" s="151"/>
      <c r="Y45" s="151"/>
      <c r="Z45" s="141"/>
      <c r="AA45" s="141"/>
      <c r="AB45" s="141"/>
      <c r="AC45" s="141"/>
      <c r="AD45" s="141"/>
      <c r="AE45" s="141"/>
      <c r="AF45" s="141"/>
      <c r="AG45" s="141" t="s">
        <v>138</v>
      </c>
      <c r="AH45" s="141">
        <v>0</v>
      </c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</row>
    <row r="46" spans="1:60" outlineLevel="3" x14ac:dyDescent="0.25">
      <c r="A46" s="148"/>
      <c r="B46" s="149"/>
      <c r="C46" s="181" t="s">
        <v>181</v>
      </c>
      <c r="D46" s="153"/>
      <c r="E46" s="154">
        <v>1.1795</v>
      </c>
      <c r="F46" s="151"/>
      <c r="G46" s="151"/>
      <c r="H46" s="151"/>
      <c r="I46" s="151"/>
      <c r="J46" s="151"/>
      <c r="K46" s="151"/>
      <c r="L46" s="151"/>
      <c r="M46" s="151"/>
      <c r="N46" s="150"/>
      <c r="O46" s="150"/>
      <c r="P46" s="150"/>
      <c r="Q46" s="150"/>
      <c r="R46" s="151"/>
      <c r="S46" s="151"/>
      <c r="T46" s="151"/>
      <c r="U46" s="151"/>
      <c r="V46" s="151"/>
      <c r="W46" s="151"/>
      <c r="X46" s="151"/>
      <c r="Y46" s="151"/>
      <c r="Z46" s="141"/>
      <c r="AA46" s="141"/>
      <c r="AB46" s="141"/>
      <c r="AC46" s="141"/>
      <c r="AD46" s="141"/>
      <c r="AE46" s="141"/>
      <c r="AF46" s="141"/>
      <c r="AG46" s="141" t="s">
        <v>138</v>
      </c>
      <c r="AH46" s="141">
        <v>0</v>
      </c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</row>
    <row r="47" spans="1:60" outlineLevel="3" x14ac:dyDescent="0.25">
      <c r="A47" s="148"/>
      <c r="B47" s="149"/>
      <c r="C47" s="182" t="s">
        <v>139</v>
      </c>
      <c r="D47" s="155"/>
      <c r="E47" s="156">
        <v>20.02957</v>
      </c>
      <c r="F47" s="151"/>
      <c r="G47" s="151"/>
      <c r="H47" s="151"/>
      <c r="I47" s="151"/>
      <c r="J47" s="151"/>
      <c r="K47" s="151"/>
      <c r="L47" s="151"/>
      <c r="M47" s="151"/>
      <c r="N47" s="150"/>
      <c r="O47" s="150"/>
      <c r="P47" s="150"/>
      <c r="Q47" s="150"/>
      <c r="R47" s="151"/>
      <c r="S47" s="151"/>
      <c r="T47" s="151"/>
      <c r="U47" s="151"/>
      <c r="V47" s="151"/>
      <c r="W47" s="151"/>
      <c r="X47" s="151"/>
      <c r="Y47" s="151"/>
      <c r="Z47" s="141"/>
      <c r="AA47" s="141"/>
      <c r="AB47" s="141"/>
      <c r="AC47" s="141"/>
      <c r="AD47" s="141"/>
      <c r="AE47" s="141"/>
      <c r="AF47" s="141"/>
      <c r="AG47" s="141" t="s">
        <v>138</v>
      </c>
      <c r="AH47" s="141">
        <v>4</v>
      </c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</row>
    <row r="48" spans="1:60" outlineLevel="1" x14ac:dyDescent="0.25">
      <c r="A48" s="166">
        <v>13</v>
      </c>
      <c r="B48" s="167" t="s">
        <v>182</v>
      </c>
      <c r="C48" s="180" t="s">
        <v>183</v>
      </c>
      <c r="D48" s="168" t="s">
        <v>132</v>
      </c>
      <c r="E48" s="169">
        <v>54.070799999999998</v>
      </c>
      <c r="F48" s="170"/>
      <c r="G48" s="171">
        <f>ROUND(E48*F48,2)</f>
        <v>0</v>
      </c>
      <c r="H48" s="152"/>
      <c r="I48" s="151">
        <f>ROUND(E48*H48,2)</f>
        <v>0</v>
      </c>
      <c r="J48" s="152"/>
      <c r="K48" s="151">
        <f>ROUND(E48*J48,2)</f>
        <v>0</v>
      </c>
      <c r="L48" s="151">
        <v>21</v>
      </c>
      <c r="M48" s="151">
        <f>G48*(1+L48/100)</f>
        <v>0</v>
      </c>
      <c r="N48" s="150">
        <v>3.9199999999999999E-2</v>
      </c>
      <c r="O48" s="150">
        <f>ROUND(E48*N48,2)</f>
        <v>2.12</v>
      </c>
      <c r="P48" s="150">
        <v>0</v>
      </c>
      <c r="Q48" s="150">
        <f>ROUND(E48*P48,2)</f>
        <v>0</v>
      </c>
      <c r="R48" s="151"/>
      <c r="S48" s="151" t="s">
        <v>133</v>
      </c>
      <c r="T48" s="151" t="s">
        <v>133</v>
      </c>
      <c r="U48" s="151">
        <v>1.6</v>
      </c>
      <c r="V48" s="151">
        <f>ROUND(E48*U48,2)</f>
        <v>86.51</v>
      </c>
      <c r="W48" s="151"/>
      <c r="X48" s="151" t="s">
        <v>134</v>
      </c>
      <c r="Y48" s="151" t="s">
        <v>135</v>
      </c>
      <c r="Z48" s="141"/>
      <c r="AA48" s="141"/>
      <c r="AB48" s="141"/>
      <c r="AC48" s="141"/>
      <c r="AD48" s="141"/>
      <c r="AE48" s="141"/>
      <c r="AF48" s="141"/>
      <c r="AG48" s="141" t="s">
        <v>143</v>
      </c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</row>
    <row r="49" spans="1:60" outlineLevel="2" x14ac:dyDescent="0.25">
      <c r="A49" s="148"/>
      <c r="B49" s="149"/>
      <c r="C49" s="181" t="s">
        <v>184</v>
      </c>
      <c r="D49" s="153"/>
      <c r="E49" s="154">
        <v>51.496000000000002</v>
      </c>
      <c r="F49" s="151"/>
      <c r="G49" s="151"/>
      <c r="H49" s="151"/>
      <c r="I49" s="151"/>
      <c r="J49" s="151"/>
      <c r="K49" s="151"/>
      <c r="L49" s="151"/>
      <c r="M49" s="151"/>
      <c r="N49" s="150"/>
      <c r="O49" s="150"/>
      <c r="P49" s="150"/>
      <c r="Q49" s="150"/>
      <c r="R49" s="151"/>
      <c r="S49" s="151"/>
      <c r="T49" s="151"/>
      <c r="U49" s="151"/>
      <c r="V49" s="151"/>
      <c r="W49" s="151"/>
      <c r="X49" s="151"/>
      <c r="Y49" s="151"/>
      <c r="Z49" s="141"/>
      <c r="AA49" s="141"/>
      <c r="AB49" s="141"/>
      <c r="AC49" s="141"/>
      <c r="AD49" s="141"/>
      <c r="AE49" s="141"/>
      <c r="AF49" s="141"/>
      <c r="AG49" s="141" t="s">
        <v>138</v>
      </c>
      <c r="AH49" s="141">
        <v>0</v>
      </c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</row>
    <row r="50" spans="1:60" outlineLevel="3" x14ac:dyDescent="0.25">
      <c r="A50" s="148"/>
      <c r="B50" s="149"/>
      <c r="C50" s="182" t="s">
        <v>139</v>
      </c>
      <c r="D50" s="155"/>
      <c r="E50" s="156">
        <v>2.5748000000000002</v>
      </c>
      <c r="F50" s="151"/>
      <c r="G50" s="151"/>
      <c r="H50" s="151"/>
      <c r="I50" s="151"/>
      <c r="J50" s="151"/>
      <c r="K50" s="151"/>
      <c r="L50" s="151"/>
      <c r="M50" s="151"/>
      <c r="N50" s="150"/>
      <c r="O50" s="150"/>
      <c r="P50" s="150"/>
      <c r="Q50" s="150"/>
      <c r="R50" s="151"/>
      <c r="S50" s="151"/>
      <c r="T50" s="151"/>
      <c r="U50" s="151"/>
      <c r="V50" s="151"/>
      <c r="W50" s="151"/>
      <c r="X50" s="151"/>
      <c r="Y50" s="151"/>
      <c r="Z50" s="141"/>
      <c r="AA50" s="141"/>
      <c r="AB50" s="141"/>
      <c r="AC50" s="141"/>
      <c r="AD50" s="141"/>
      <c r="AE50" s="141"/>
      <c r="AF50" s="141"/>
      <c r="AG50" s="141" t="s">
        <v>138</v>
      </c>
      <c r="AH50" s="141">
        <v>4</v>
      </c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</row>
    <row r="51" spans="1:60" outlineLevel="1" x14ac:dyDescent="0.25">
      <c r="A51" s="166">
        <v>14</v>
      </c>
      <c r="B51" s="167" t="s">
        <v>185</v>
      </c>
      <c r="C51" s="180" t="s">
        <v>186</v>
      </c>
      <c r="D51" s="168" t="s">
        <v>132</v>
      </c>
      <c r="E51" s="169">
        <v>54.070799999999998</v>
      </c>
      <c r="F51" s="170"/>
      <c r="G51" s="171">
        <f>ROUND(E51*F51,2)</f>
        <v>0</v>
      </c>
      <c r="H51" s="152"/>
      <c r="I51" s="151">
        <f>ROUND(E51*H51,2)</f>
        <v>0</v>
      </c>
      <c r="J51" s="152"/>
      <c r="K51" s="151">
        <f>ROUND(E51*J51,2)</f>
        <v>0</v>
      </c>
      <c r="L51" s="151">
        <v>21</v>
      </c>
      <c r="M51" s="151">
        <f>G51*(1+L51/100)</f>
        <v>0</v>
      </c>
      <c r="N51" s="150">
        <v>0</v>
      </c>
      <c r="O51" s="150">
        <f>ROUND(E51*N51,2)</f>
        <v>0</v>
      </c>
      <c r="P51" s="150">
        <v>0</v>
      </c>
      <c r="Q51" s="150">
        <f>ROUND(E51*P51,2)</f>
        <v>0</v>
      </c>
      <c r="R51" s="151"/>
      <c r="S51" s="151" t="s">
        <v>133</v>
      </c>
      <c r="T51" s="151" t="s">
        <v>133</v>
      </c>
      <c r="U51" s="151">
        <v>0.32</v>
      </c>
      <c r="V51" s="151">
        <f>ROUND(E51*U51,2)</f>
        <v>17.3</v>
      </c>
      <c r="W51" s="151"/>
      <c r="X51" s="151" t="s">
        <v>134</v>
      </c>
      <c r="Y51" s="151" t="s">
        <v>135</v>
      </c>
      <c r="Z51" s="141"/>
      <c r="AA51" s="141"/>
      <c r="AB51" s="141"/>
      <c r="AC51" s="141"/>
      <c r="AD51" s="141"/>
      <c r="AE51" s="141"/>
      <c r="AF51" s="141"/>
      <c r="AG51" s="141" t="s">
        <v>143</v>
      </c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</row>
    <row r="52" spans="1:60" outlineLevel="2" x14ac:dyDescent="0.25">
      <c r="A52" s="148"/>
      <c r="B52" s="149"/>
      <c r="C52" s="181" t="s">
        <v>187</v>
      </c>
      <c r="D52" s="153"/>
      <c r="E52" s="154">
        <v>54.070799999999998</v>
      </c>
      <c r="F52" s="151"/>
      <c r="G52" s="151"/>
      <c r="H52" s="151"/>
      <c r="I52" s="151"/>
      <c r="J52" s="151"/>
      <c r="K52" s="151"/>
      <c r="L52" s="151"/>
      <c r="M52" s="151"/>
      <c r="N52" s="150"/>
      <c r="O52" s="150"/>
      <c r="P52" s="150"/>
      <c r="Q52" s="150"/>
      <c r="R52" s="151"/>
      <c r="S52" s="151"/>
      <c r="T52" s="151"/>
      <c r="U52" s="151"/>
      <c r="V52" s="151"/>
      <c r="W52" s="151"/>
      <c r="X52" s="151"/>
      <c r="Y52" s="151"/>
      <c r="Z52" s="141"/>
      <c r="AA52" s="141"/>
      <c r="AB52" s="141"/>
      <c r="AC52" s="141"/>
      <c r="AD52" s="141"/>
      <c r="AE52" s="141"/>
      <c r="AF52" s="141"/>
      <c r="AG52" s="141" t="s">
        <v>138</v>
      </c>
      <c r="AH52" s="141">
        <v>5</v>
      </c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</row>
    <row r="53" spans="1:60" ht="20" outlineLevel="1" x14ac:dyDescent="0.25">
      <c r="A53" s="166">
        <v>15</v>
      </c>
      <c r="B53" s="167" t="s">
        <v>188</v>
      </c>
      <c r="C53" s="180" t="s">
        <v>189</v>
      </c>
      <c r="D53" s="168" t="s">
        <v>190</v>
      </c>
      <c r="E53" s="169">
        <v>71.505570000000006</v>
      </c>
      <c r="F53" s="170"/>
      <c r="G53" s="171">
        <f>ROUND(E53*F53,2)</f>
        <v>0</v>
      </c>
      <c r="H53" s="152"/>
      <c r="I53" s="151">
        <f>ROUND(E53*H53,2)</f>
        <v>0</v>
      </c>
      <c r="J53" s="152"/>
      <c r="K53" s="151">
        <f>ROUND(E53*J53,2)</f>
        <v>0</v>
      </c>
      <c r="L53" s="151">
        <v>21</v>
      </c>
      <c r="M53" s="151">
        <f>G53*(1+L53/100)</f>
        <v>0</v>
      </c>
      <c r="N53" s="150">
        <v>1.0275300000000001</v>
      </c>
      <c r="O53" s="150">
        <f>ROUND(E53*N53,2)</f>
        <v>73.47</v>
      </c>
      <c r="P53" s="150">
        <v>0</v>
      </c>
      <c r="Q53" s="150">
        <f>ROUND(E53*P53,2)</f>
        <v>0</v>
      </c>
      <c r="R53" s="151"/>
      <c r="S53" s="151" t="s">
        <v>133</v>
      </c>
      <c r="T53" s="151" t="s">
        <v>133</v>
      </c>
      <c r="U53" s="151">
        <v>23.530999999999999</v>
      </c>
      <c r="V53" s="151">
        <f>ROUND(E53*U53,2)</f>
        <v>1682.6</v>
      </c>
      <c r="W53" s="151"/>
      <c r="X53" s="151" t="s">
        <v>134</v>
      </c>
      <c r="Y53" s="151" t="s">
        <v>135</v>
      </c>
      <c r="Z53" s="141"/>
      <c r="AA53" s="141"/>
      <c r="AB53" s="141"/>
      <c r="AC53" s="141"/>
      <c r="AD53" s="141"/>
      <c r="AE53" s="141"/>
      <c r="AF53" s="141"/>
      <c r="AG53" s="141" t="s">
        <v>143</v>
      </c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</row>
    <row r="54" spans="1:60" outlineLevel="2" x14ac:dyDescent="0.25">
      <c r="A54" s="148"/>
      <c r="B54" s="149"/>
      <c r="C54" s="181" t="s">
        <v>191</v>
      </c>
      <c r="D54" s="153"/>
      <c r="E54" s="154">
        <v>71.505570000000006</v>
      </c>
      <c r="F54" s="151"/>
      <c r="G54" s="151"/>
      <c r="H54" s="151"/>
      <c r="I54" s="151"/>
      <c r="J54" s="151"/>
      <c r="K54" s="151"/>
      <c r="L54" s="151"/>
      <c r="M54" s="151"/>
      <c r="N54" s="150"/>
      <c r="O54" s="150"/>
      <c r="P54" s="150"/>
      <c r="Q54" s="150"/>
      <c r="R54" s="151"/>
      <c r="S54" s="151"/>
      <c r="T54" s="151"/>
      <c r="U54" s="151"/>
      <c r="V54" s="151"/>
      <c r="W54" s="151"/>
      <c r="X54" s="151"/>
      <c r="Y54" s="151"/>
      <c r="Z54" s="141"/>
      <c r="AA54" s="141"/>
      <c r="AB54" s="141"/>
      <c r="AC54" s="141"/>
      <c r="AD54" s="141"/>
      <c r="AE54" s="141"/>
      <c r="AF54" s="141"/>
      <c r="AG54" s="141" t="s">
        <v>138</v>
      </c>
      <c r="AH54" s="141">
        <v>5</v>
      </c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</row>
    <row r="55" spans="1:60" ht="20" outlineLevel="1" x14ac:dyDescent="0.25">
      <c r="A55" s="166">
        <v>16</v>
      </c>
      <c r="B55" s="167" t="s">
        <v>192</v>
      </c>
      <c r="C55" s="180" t="s">
        <v>193</v>
      </c>
      <c r="D55" s="168" t="s">
        <v>142</v>
      </c>
      <c r="E55" s="169">
        <v>299.74675999999999</v>
      </c>
      <c r="F55" s="170"/>
      <c r="G55" s="171">
        <f>ROUND(E55*F55,2)</f>
        <v>0</v>
      </c>
      <c r="H55" s="152"/>
      <c r="I55" s="151">
        <f>ROUND(E55*H55,2)</f>
        <v>0</v>
      </c>
      <c r="J55" s="152"/>
      <c r="K55" s="151">
        <f>ROUND(E55*J55,2)</f>
        <v>0</v>
      </c>
      <c r="L55" s="151">
        <v>21</v>
      </c>
      <c r="M55" s="151">
        <f>G55*(1+L55/100)</f>
        <v>0</v>
      </c>
      <c r="N55" s="150">
        <v>2.3936999999999999</v>
      </c>
      <c r="O55" s="150">
        <f>ROUND(E55*N55,2)</f>
        <v>717.5</v>
      </c>
      <c r="P55" s="150">
        <v>0</v>
      </c>
      <c r="Q55" s="150">
        <f>ROUND(E55*P55,2)</f>
        <v>0</v>
      </c>
      <c r="R55" s="151"/>
      <c r="S55" s="151" t="s">
        <v>133</v>
      </c>
      <c r="T55" s="151" t="s">
        <v>133</v>
      </c>
      <c r="U55" s="151">
        <v>0.59899999999999998</v>
      </c>
      <c r="V55" s="151">
        <f>ROUND(E55*U55,2)</f>
        <v>179.55</v>
      </c>
      <c r="W55" s="151"/>
      <c r="X55" s="151" t="s">
        <v>134</v>
      </c>
      <c r="Y55" s="151" t="s">
        <v>135</v>
      </c>
      <c r="Z55" s="141"/>
      <c r="AA55" s="141"/>
      <c r="AB55" s="141"/>
      <c r="AC55" s="141"/>
      <c r="AD55" s="141"/>
      <c r="AE55" s="141"/>
      <c r="AF55" s="141"/>
      <c r="AG55" s="141" t="s">
        <v>136</v>
      </c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</row>
    <row r="56" spans="1:60" outlineLevel="2" x14ac:dyDescent="0.25">
      <c r="A56" s="148"/>
      <c r="B56" s="149"/>
      <c r="C56" s="181" t="s">
        <v>194</v>
      </c>
      <c r="D56" s="153"/>
      <c r="E56" s="154">
        <v>285.47309999999999</v>
      </c>
      <c r="F56" s="151"/>
      <c r="G56" s="151"/>
      <c r="H56" s="151"/>
      <c r="I56" s="151"/>
      <c r="J56" s="151"/>
      <c r="K56" s="151"/>
      <c r="L56" s="151"/>
      <c r="M56" s="151"/>
      <c r="N56" s="150"/>
      <c r="O56" s="150"/>
      <c r="P56" s="150"/>
      <c r="Q56" s="150"/>
      <c r="R56" s="151"/>
      <c r="S56" s="151"/>
      <c r="T56" s="151"/>
      <c r="U56" s="151"/>
      <c r="V56" s="151"/>
      <c r="W56" s="151"/>
      <c r="X56" s="151"/>
      <c r="Y56" s="151"/>
      <c r="Z56" s="141"/>
      <c r="AA56" s="141"/>
      <c r="AB56" s="141"/>
      <c r="AC56" s="141"/>
      <c r="AD56" s="141"/>
      <c r="AE56" s="141"/>
      <c r="AF56" s="141"/>
      <c r="AG56" s="141" t="s">
        <v>138</v>
      </c>
      <c r="AH56" s="141">
        <v>0</v>
      </c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</row>
    <row r="57" spans="1:60" outlineLevel="3" x14ac:dyDescent="0.25">
      <c r="A57" s="148"/>
      <c r="B57" s="149"/>
      <c r="C57" s="182" t="s">
        <v>139</v>
      </c>
      <c r="D57" s="155"/>
      <c r="E57" s="156">
        <v>14.27366</v>
      </c>
      <c r="F57" s="151"/>
      <c r="G57" s="151"/>
      <c r="H57" s="151"/>
      <c r="I57" s="151"/>
      <c r="J57" s="151"/>
      <c r="K57" s="151"/>
      <c r="L57" s="151"/>
      <c r="M57" s="151"/>
      <c r="N57" s="150"/>
      <c r="O57" s="150"/>
      <c r="P57" s="150"/>
      <c r="Q57" s="150"/>
      <c r="R57" s="151"/>
      <c r="S57" s="151"/>
      <c r="T57" s="151"/>
      <c r="U57" s="151"/>
      <c r="V57" s="151"/>
      <c r="W57" s="151"/>
      <c r="X57" s="151"/>
      <c r="Y57" s="151"/>
      <c r="Z57" s="141"/>
      <c r="AA57" s="141"/>
      <c r="AB57" s="141"/>
      <c r="AC57" s="141"/>
      <c r="AD57" s="141"/>
      <c r="AE57" s="141"/>
      <c r="AF57" s="141"/>
      <c r="AG57" s="141" t="s">
        <v>138</v>
      </c>
      <c r="AH57" s="141">
        <v>4</v>
      </c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</row>
    <row r="58" spans="1:60" outlineLevel="1" x14ac:dyDescent="0.25">
      <c r="A58" s="166">
        <v>17</v>
      </c>
      <c r="B58" s="167" t="s">
        <v>195</v>
      </c>
      <c r="C58" s="180" t="s">
        <v>196</v>
      </c>
      <c r="D58" s="168" t="s">
        <v>132</v>
      </c>
      <c r="E58" s="169">
        <v>1979.5188000000001</v>
      </c>
      <c r="F58" s="170"/>
      <c r="G58" s="171">
        <f>ROUND(E58*F58,2)</f>
        <v>0</v>
      </c>
      <c r="H58" s="152"/>
      <c r="I58" s="151">
        <f>ROUND(E58*H58,2)</f>
        <v>0</v>
      </c>
      <c r="J58" s="152"/>
      <c r="K58" s="151">
        <f>ROUND(E58*J58,2)</f>
        <v>0</v>
      </c>
      <c r="L58" s="151">
        <v>21</v>
      </c>
      <c r="M58" s="151">
        <f>G58*(1+L58/100)</f>
        <v>0</v>
      </c>
      <c r="N58" s="150">
        <v>3.9300000000000002E-2</v>
      </c>
      <c r="O58" s="150">
        <f>ROUND(E58*N58,2)</f>
        <v>77.8</v>
      </c>
      <c r="P58" s="150">
        <v>0</v>
      </c>
      <c r="Q58" s="150">
        <f>ROUND(E58*P58,2)</f>
        <v>0</v>
      </c>
      <c r="R58" s="151"/>
      <c r="S58" s="151" t="s">
        <v>133</v>
      </c>
      <c r="T58" s="151" t="s">
        <v>133</v>
      </c>
      <c r="U58" s="151">
        <v>0.65</v>
      </c>
      <c r="V58" s="151">
        <f>ROUND(E58*U58,2)</f>
        <v>1286.69</v>
      </c>
      <c r="W58" s="151"/>
      <c r="X58" s="151" t="s">
        <v>134</v>
      </c>
      <c r="Y58" s="151" t="s">
        <v>135</v>
      </c>
      <c r="Z58" s="141"/>
      <c r="AA58" s="141"/>
      <c r="AB58" s="141"/>
      <c r="AC58" s="141"/>
      <c r="AD58" s="141"/>
      <c r="AE58" s="141"/>
      <c r="AF58" s="141"/>
      <c r="AG58" s="141" t="s">
        <v>136</v>
      </c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</row>
    <row r="59" spans="1:60" outlineLevel="2" x14ac:dyDescent="0.25">
      <c r="A59" s="148"/>
      <c r="B59" s="149"/>
      <c r="C59" s="181" t="s">
        <v>197</v>
      </c>
      <c r="D59" s="153"/>
      <c r="E59" s="154">
        <v>951.577</v>
      </c>
      <c r="F59" s="151"/>
      <c r="G59" s="151"/>
      <c r="H59" s="151"/>
      <c r="I59" s="151"/>
      <c r="J59" s="151"/>
      <c r="K59" s="151"/>
      <c r="L59" s="151"/>
      <c r="M59" s="151"/>
      <c r="N59" s="150"/>
      <c r="O59" s="150"/>
      <c r="P59" s="150"/>
      <c r="Q59" s="150"/>
      <c r="R59" s="151"/>
      <c r="S59" s="151"/>
      <c r="T59" s="151"/>
      <c r="U59" s="151"/>
      <c r="V59" s="151"/>
      <c r="W59" s="151"/>
      <c r="X59" s="151"/>
      <c r="Y59" s="151"/>
      <c r="Z59" s="141"/>
      <c r="AA59" s="141"/>
      <c r="AB59" s="141"/>
      <c r="AC59" s="141"/>
      <c r="AD59" s="141"/>
      <c r="AE59" s="141"/>
      <c r="AF59" s="141"/>
      <c r="AG59" s="141" t="s">
        <v>138</v>
      </c>
      <c r="AH59" s="141">
        <v>0</v>
      </c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</row>
    <row r="60" spans="1:60" outlineLevel="3" x14ac:dyDescent="0.25">
      <c r="A60" s="148"/>
      <c r="B60" s="149"/>
      <c r="C60" s="181" t="s">
        <v>198</v>
      </c>
      <c r="D60" s="153"/>
      <c r="E60" s="154">
        <v>933.67899999999997</v>
      </c>
      <c r="F60" s="151"/>
      <c r="G60" s="151"/>
      <c r="H60" s="151"/>
      <c r="I60" s="151"/>
      <c r="J60" s="151"/>
      <c r="K60" s="151"/>
      <c r="L60" s="151"/>
      <c r="M60" s="151"/>
      <c r="N60" s="150"/>
      <c r="O60" s="150"/>
      <c r="P60" s="150"/>
      <c r="Q60" s="150"/>
      <c r="R60" s="151"/>
      <c r="S60" s="151"/>
      <c r="T60" s="151"/>
      <c r="U60" s="151"/>
      <c r="V60" s="151"/>
      <c r="W60" s="151"/>
      <c r="X60" s="151"/>
      <c r="Y60" s="151"/>
      <c r="Z60" s="141"/>
      <c r="AA60" s="141"/>
      <c r="AB60" s="141"/>
      <c r="AC60" s="141"/>
      <c r="AD60" s="141"/>
      <c r="AE60" s="141"/>
      <c r="AF60" s="141"/>
      <c r="AG60" s="141" t="s">
        <v>138</v>
      </c>
      <c r="AH60" s="141">
        <v>0</v>
      </c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</row>
    <row r="61" spans="1:60" outlineLevel="3" x14ac:dyDescent="0.25">
      <c r="A61" s="148"/>
      <c r="B61" s="149"/>
      <c r="C61" s="182" t="s">
        <v>139</v>
      </c>
      <c r="D61" s="155"/>
      <c r="E61" s="156">
        <v>94.262799999999999</v>
      </c>
      <c r="F61" s="151"/>
      <c r="G61" s="151"/>
      <c r="H61" s="151"/>
      <c r="I61" s="151"/>
      <c r="J61" s="151"/>
      <c r="K61" s="151"/>
      <c r="L61" s="151"/>
      <c r="M61" s="151"/>
      <c r="N61" s="150"/>
      <c r="O61" s="150"/>
      <c r="P61" s="150"/>
      <c r="Q61" s="150"/>
      <c r="R61" s="151"/>
      <c r="S61" s="151"/>
      <c r="T61" s="151"/>
      <c r="U61" s="151"/>
      <c r="V61" s="151"/>
      <c r="W61" s="151"/>
      <c r="X61" s="151"/>
      <c r="Y61" s="151"/>
      <c r="Z61" s="141"/>
      <c r="AA61" s="141"/>
      <c r="AB61" s="141"/>
      <c r="AC61" s="141"/>
      <c r="AD61" s="141"/>
      <c r="AE61" s="141"/>
      <c r="AF61" s="141"/>
      <c r="AG61" s="141" t="s">
        <v>138</v>
      </c>
      <c r="AH61" s="141">
        <v>4</v>
      </c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</row>
    <row r="62" spans="1:60" outlineLevel="1" x14ac:dyDescent="0.25">
      <c r="A62" s="166">
        <v>18</v>
      </c>
      <c r="B62" s="167" t="s">
        <v>199</v>
      </c>
      <c r="C62" s="180" t="s">
        <v>200</v>
      </c>
      <c r="D62" s="168" t="s">
        <v>132</v>
      </c>
      <c r="E62" s="169">
        <v>1979.5188000000001</v>
      </c>
      <c r="F62" s="170"/>
      <c r="G62" s="171">
        <f>ROUND(E62*F62,2)</f>
        <v>0</v>
      </c>
      <c r="H62" s="152"/>
      <c r="I62" s="151">
        <f>ROUND(E62*H62,2)</f>
        <v>0</v>
      </c>
      <c r="J62" s="152"/>
      <c r="K62" s="151">
        <f>ROUND(E62*J62,2)</f>
        <v>0</v>
      </c>
      <c r="L62" s="151">
        <v>21</v>
      </c>
      <c r="M62" s="151">
        <f>G62*(1+L62/100)</f>
        <v>0</v>
      </c>
      <c r="N62" s="150">
        <v>0</v>
      </c>
      <c r="O62" s="150">
        <f>ROUND(E62*N62,2)</f>
        <v>0</v>
      </c>
      <c r="P62" s="150">
        <v>0</v>
      </c>
      <c r="Q62" s="150">
        <f>ROUND(E62*P62,2)</f>
        <v>0</v>
      </c>
      <c r="R62" s="151"/>
      <c r="S62" s="151" t="s">
        <v>133</v>
      </c>
      <c r="T62" s="151" t="s">
        <v>133</v>
      </c>
      <c r="U62" s="151">
        <v>0.35</v>
      </c>
      <c r="V62" s="151">
        <f>ROUND(E62*U62,2)</f>
        <v>692.83</v>
      </c>
      <c r="W62" s="151"/>
      <c r="X62" s="151" t="s">
        <v>134</v>
      </c>
      <c r="Y62" s="151" t="s">
        <v>135</v>
      </c>
      <c r="Z62" s="141"/>
      <c r="AA62" s="141"/>
      <c r="AB62" s="141"/>
      <c r="AC62" s="141"/>
      <c r="AD62" s="141"/>
      <c r="AE62" s="141"/>
      <c r="AF62" s="141"/>
      <c r="AG62" s="141" t="s">
        <v>136</v>
      </c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</row>
    <row r="63" spans="1:60" outlineLevel="2" x14ac:dyDescent="0.25">
      <c r="A63" s="148"/>
      <c r="B63" s="149"/>
      <c r="C63" s="268" t="s">
        <v>201</v>
      </c>
      <c r="D63" s="269"/>
      <c r="E63" s="269"/>
      <c r="F63" s="269"/>
      <c r="G63" s="269"/>
      <c r="H63" s="151"/>
      <c r="I63" s="151"/>
      <c r="J63" s="151"/>
      <c r="K63" s="151"/>
      <c r="L63" s="151"/>
      <c r="M63" s="151"/>
      <c r="N63" s="150"/>
      <c r="O63" s="150"/>
      <c r="P63" s="150"/>
      <c r="Q63" s="150"/>
      <c r="R63" s="151"/>
      <c r="S63" s="151"/>
      <c r="T63" s="151"/>
      <c r="U63" s="151"/>
      <c r="V63" s="151"/>
      <c r="W63" s="151"/>
      <c r="X63" s="151"/>
      <c r="Y63" s="151"/>
      <c r="Z63" s="141"/>
      <c r="AA63" s="141"/>
      <c r="AB63" s="141"/>
      <c r="AC63" s="141"/>
      <c r="AD63" s="141"/>
      <c r="AE63" s="141"/>
      <c r="AF63" s="141"/>
      <c r="AG63" s="141" t="s">
        <v>202</v>
      </c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</row>
    <row r="64" spans="1:60" outlineLevel="2" x14ac:dyDescent="0.25">
      <c r="A64" s="148"/>
      <c r="B64" s="149"/>
      <c r="C64" s="181" t="s">
        <v>203</v>
      </c>
      <c r="D64" s="153"/>
      <c r="E64" s="154">
        <v>1979.5188000000001</v>
      </c>
      <c r="F64" s="151"/>
      <c r="G64" s="151"/>
      <c r="H64" s="151"/>
      <c r="I64" s="151"/>
      <c r="J64" s="151"/>
      <c r="K64" s="151"/>
      <c r="L64" s="151"/>
      <c r="M64" s="151"/>
      <c r="N64" s="150"/>
      <c r="O64" s="150"/>
      <c r="P64" s="150"/>
      <c r="Q64" s="150"/>
      <c r="R64" s="151"/>
      <c r="S64" s="151"/>
      <c r="T64" s="151"/>
      <c r="U64" s="151"/>
      <c r="V64" s="151"/>
      <c r="W64" s="151"/>
      <c r="X64" s="151"/>
      <c r="Y64" s="151"/>
      <c r="Z64" s="141"/>
      <c r="AA64" s="141"/>
      <c r="AB64" s="141"/>
      <c r="AC64" s="141"/>
      <c r="AD64" s="141"/>
      <c r="AE64" s="141"/>
      <c r="AF64" s="141"/>
      <c r="AG64" s="141" t="s">
        <v>138</v>
      </c>
      <c r="AH64" s="141">
        <v>5</v>
      </c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</row>
    <row r="65" spans="1:60" outlineLevel="1" x14ac:dyDescent="0.25">
      <c r="A65" s="166">
        <v>19</v>
      </c>
      <c r="B65" s="167" t="s">
        <v>204</v>
      </c>
      <c r="C65" s="180" t="s">
        <v>205</v>
      </c>
      <c r="D65" s="168" t="s">
        <v>190</v>
      </c>
      <c r="E65" s="169">
        <v>50.956949999999999</v>
      </c>
      <c r="F65" s="170"/>
      <c r="G65" s="171">
        <f>ROUND(E65*F65,2)</f>
        <v>0</v>
      </c>
      <c r="H65" s="152"/>
      <c r="I65" s="151">
        <f>ROUND(E65*H65,2)</f>
        <v>0</v>
      </c>
      <c r="J65" s="152"/>
      <c r="K65" s="151">
        <f>ROUND(E65*J65,2)</f>
        <v>0</v>
      </c>
      <c r="L65" s="151">
        <v>21</v>
      </c>
      <c r="M65" s="151">
        <f>G65*(1+L65/100)</f>
        <v>0</v>
      </c>
      <c r="N65" s="150">
        <v>1.0219100000000001</v>
      </c>
      <c r="O65" s="150">
        <f>ROUND(E65*N65,2)</f>
        <v>52.07</v>
      </c>
      <c r="P65" s="150">
        <v>0</v>
      </c>
      <c r="Q65" s="150">
        <f>ROUND(E65*P65,2)</f>
        <v>0</v>
      </c>
      <c r="R65" s="151"/>
      <c r="S65" s="151" t="s">
        <v>133</v>
      </c>
      <c r="T65" s="151" t="s">
        <v>133</v>
      </c>
      <c r="U65" s="151">
        <v>29.292000000000002</v>
      </c>
      <c r="V65" s="151">
        <f>ROUND(E65*U65,2)</f>
        <v>1492.63</v>
      </c>
      <c r="W65" s="151"/>
      <c r="X65" s="151" t="s">
        <v>134</v>
      </c>
      <c r="Y65" s="151" t="s">
        <v>135</v>
      </c>
      <c r="Z65" s="141"/>
      <c r="AA65" s="141"/>
      <c r="AB65" s="141"/>
      <c r="AC65" s="141"/>
      <c r="AD65" s="141"/>
      <c r="AE65" s="141"/>
      <c r="AF65" s="141"/>
      <c r="AG65" s="141" t="s">
        <v>136</v>
      </c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</row>
    <row r="66" spans="1:60" outlineLevel="2" x14ac:dyDescent="0.25">
      <c r="A66" s="148"/>
      <c r="B66" s="149"/>
      <c r="C66" s="181" t="s">
        <v>206</v>
      </c>
      <c r="D66" s="153"/>
      <c r="E66" s="154">
        <v>50.956949999999999</v>
      </c>
      <c r="F66" s="151"/>
      <c r="G66" s="151"/>
      <c r="H66" s="151"/>
      <c r="I66" s="151"/>
      <c r="J66" s="151"/>
      <c r="K66" s="151"/>
      <c r="L66" s="151"/>
      <c r="M66" s="151"/>
      <c r="N66" s="150"/>
      <c r="O66" s="150"/>
      <c r="P66" s="150"/>
      <c r="Q66" s="150"/>
      <c r="R66" s="151"/>
      <c r="S66" s="151"/>
      <c r="T66" s="151"/>
      <c r="U66" s="151"/>
      <c r="V66" s="151"/>
      <c r="W66" s="151"/>
      <c r="X66" s="151"/>
      <c r="Y66" s="151"/>
      <c r="Z66" s="141"/>
      <c r="AA66" s="141"/>
      <c r="AB66" s="141"/>
      <c r="AC66" s="141"/>
      <c r="AD66" s="141"/>
      <c r="AE66" s="141"/>
      <c r="AF66" s="141"/>
      <c r="AG66" s="141" t="s">
        <v>138</v>
      </c>
      <c r="AH66" s="141">
        <v>5</v>
      </c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</row>
    <row r="67" spans="1:60" ht="20" outlineLevel="1" x14ac:dyDescent="0.25">
      <c r="A67" s="166">
        <v>20</v>
      </c>
      <c r="B67" s="167" t="s">
        <v>207</v>
      </c>
      <c r="C67" s="180" t="s">
        <v>208</v>
      </c>
      <c r="D67" s="168" t="s">
        <v>209</v>
      </c>
      <c r="E67" s="169">
        <v>204.1</v>
      </c>
      <c r="F67" s="170"/>
      <c r="G67" s="171">
        <f>ROUND(E67*F67,2)</f>
        <v>0</v>
      </c>
      <c r="H67" s="152"/>
      <c r="I67" s="151">
        <f>ROUND(E67*H67,2)</f>
        <v>0</v>
      </c>
      <c r="J67" s="152"/>
      <c r="K67" s="151">
        <f>ROUND(E67*J67,2)</f>
        <v>0</v>
      </c>
      <c r="L67" s="151">
        <v>21</v>
      </c>
      <c r="M67" s="151">
        <f>G67*(1+L67/100)</f>
        <v>0</v>
      </c>
      <c r="N67" s="150">
        <v>0.43625000000000003</v>
      </c>
      <c r="O67" s="150">
        <f>ROUND(E67*N67,2)</f>
        <v>89.04</v>
      </c>
      <c r="P67" s="150">
        <v>0</v>
      </c>
      <c r="Q67" s="150">
        <f>ROUND(E67*P67,2)</f>
        <v>0</v>
      </c>
      <c r="R67" s="151"/>
      <c r="S67" s="151" t="s">
        <v>133</v>
      </c>
      <c r="T67" s="151" t="s">
        <v>133</v>
      </c>
      <c r="U67" s="151">
        <v>0.78363000000000005</v>
      </c>
      <c r="V67" s="151">
        <f>ROUND(E67*U67,2)</f>
        <v>159.94</v>
      </c>
      <c r="W67" s="151"/>
      <c r="X67" s="151" t="s">
        <v>210</v>
      </c>
      <c r="Y67" s="151" t="s">
        <v>135</v>
      </c>
      <c r="Z67" s="141"/>
      <c r="AA67" s="141"/>
      <c r="AB67" s="141"/>
      <c r="AC67" s="141"/>
      <c r="AD67" s="141"/>
      <c r="AE67" s="141"/>
      <c r="AF67" s="141"/>
      <c r="AG67" s="141" t="s">
        <v>211</v>
      </c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</row>
    <row r="68" spans="1:60" outlineLevel="2" x14ac:dyDescent="0.25">
      <c r="A68" s="148"/>
      <c r="B68" s="149"/>
      <c r="C68" s="181" t="s">
        <v>212</v>
      </c>
      <c r="D68" s="153"/>
      <c r="E68" s="154">
        <v>94.2</v>
      </c>
      <c r="F68" s="151"/>
      <c r="G68" s="151"/>
      <c r="H68" s="151"/>
      <c r="I68" s="151"/>
      <c r="J68" s="151"/>
      <c r="K68" s="151"/>
      <c r="L68" s="151"/>
      <c r="M68" s="151"/>
      <c r="N68" s="150"/>
      <c r="O68" s="150"/>
      <c r="P68" s="150"/>
      <c r="Q68" s="150"/>
      <c r="R68" s="151"/>
      <c r="S68" s="151"/>
      <c r="T68" s="151"/>
      <c r="U68" s="151"/>
      <c r="V68" s="151"/>
      <c r="W68" s="151"/>
      <c r="X68" s="151"/>
      <c r="Y68" s="151"/>
      <c r="Z68" s="141"/>
      <c r="AA68" s="141"/>
      <c r="AB68" s="141"/>
      <c r="AC68" s="141"/>
      <c r="AD68" s="141"/>
      <c r="AE68" s="141"/>
      <c r="AF68" s="141"/>
      <c r="AG68" s="141" t="s">
        <v>138</v>
      </c>
      <c r="AH68" s="141">
        <v>0</v>
      </c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</row>
    <row r="69" spans="1:60" outlineLevel="3" x14ac:dyDescent="0.25">
      <c r="A69" s="148"/>
      <c r="B69" s="149"/>
      <c r="C69" s="181" t="s">
        <v>213</v>
      </c>
      <c r="D69" s="153"/>
      <c r="E69" s="154">
        <v>62.8</v>
      </c>
      <c r="F69" s="151"/>
      <c r="G69" s="151"/>
      <c r="H69" s="151"/>
      <c r="I69" s="151"/>
      <c r="J69" s="151"/>
      <c r="K69" s="151"/>
      <c r="L69" s="151"/>
      <c r="M69" s="151"/>
      <c r="N69" s="150"/>
      <c r="O69" s="150"/>
      <c r="P69" s="150"/>
      <c r="Q69" s="150"/>
      <c r="R69" s="151"/>
      <c r="S69" s="151"/>
      <c r="T69" s="151"/>
      <c r="U69" s="151"/>
      <c r="V69" s="151"/>
      <c r="W69" s="151"/>
      <c r="X69" s="151"/>
      <c r="Y69" s="151"/>
      <c r="Z69" s="141"/>
      <c r="AA69" s="141"/>
      <c r="AB69" s="141"/>
      <c r="AC69" s="141"/>
      <c r="AD69" s="141"/>
      <c r="AE69" s="141"/>
      <c r="AF69" s="141"/>
      <c r="AG69" s="141" t="s">
        <v>138</v>
      </c>
      <c r="AH69" s="141">
        <v>0</v>
      </c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</row>
    <row r="70" spans="1:60" outlineLevel="3" x14ac:dyDescent="0.25">
      <c r="A70" s="148"/>
      <c r="B70" s="149"/>
      <c r="C70" s="181" t="s">
        <v>214</v>
      </c>
      <c r="D70" s="153"/>
      <c r="E70" s="154">
        <v>31.4</v>
      </c>
      <c r="F70" s="151"/>
      <c r="G70" s="151"/>
      <c r="H70" s="151"/>
      <c r="I70" s="151"/>
      <c r="J70" s="151"/>
      <c r="K70" s="151"/>
      <c r="L70" s="151"/>
      <c r="M70" s="151"/>
      <c r="N70" s="150"/>
      <c r="O70" s="150"/>
      <c r="P70" s="150"/>
      <c r="Q70" s="150"/>
      <c r="R70" s="151"/>
      <c r="S70" s="151"/>
      <c r="T70" s="151"/>
      <c r="U70" s="151"/>
      <c r="V70" s="151"/>
      <c r="W70" s="151"/>
      <c r="X70" s="151"/>
      <c r="Y70" s="151"/>
      <c r="Z70" s="141"/>
      <c r="AA70" s="141"/>
      <c r="AB70" s="141"/>
      <c r="AC70" s="141"/>
      <c r="AD70" s="141"/>
      <c r="AE70" s="141"/>
      <c r="AF70" s="141"/>
      <c r="AG70" s="141" t="s">
        <v>138</v>
      </c>
      <c r="AH70" s="141">
        <v>0</v>
      </c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</row>
    <row r="71" spans="1:60" outlineLevel="3" x14ac:dyDescent="0.25">
      <c r="A71" s="148"/>
      <c r="B71" s="149"/>
      <c r="C71" s="181" t="s">
        <v>215</v>
      </c>
      <c r="D71" s="153"/>
      <c r="E71" s="154">
        <v>15.7</v>
      </c>
      <c r="F71" s="151"/>
      <c r="G71" s="151"/>
      <c r="H71" s="151"/>
      <c r="I71" s="151"/>
      <c r="J71" s="151"/>
      <c r="K71" s="151"/>
      <c r="L71" s="151"/>
      <c r="M71" s="151"/>
      <c r="N71" s="150"/>
      <c r="O71" s="150"/>
      <c r="P71" s="150"/>
      <c r="Q71" s="150"/>
      <c r="R71" s="151"/>
      <c r="S71" s="151"/>
      <c r="T71" s="151"/>
      <c r="U71" s="151"/>
      <c r="V71" s="151"/>
      <c r="W71" s="151"/>
      <c r="X71" s="151"/>
      <c r="Y71" s="151"/>
      <c r="Z71" s="141"/>
      <c r="AA71" s="141"/>
      <c r="AB71" s="141"/>
      <c r="AC71" s="141"/>
      <c r="AD71" s="141"/>
      <c r="AE71" s="141"/>
      <c r="AF71" s="141"/>
      <c r="AG71" s="141" t="s">
        <v>138</v>
      </c>
      <c r="AH71" s="141">
        <v>0</v>
      </c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</row>
    <row r="72" spans="1:60" ht="13" x14ac:dyDescent="0.25">
      <c r="A72" s="159" t="s">
        <v>128</v>
      </c>
      <c r="B72" s="160" t="s">
        <v>80</v>
      </c>
      <c r="C72" s="179" t="s">
        <v>81</v>
      </c>
      <c r="D72" s="161"/>
      <c r="E72" s="162"/>
      <c r="F72" s="163"/>
      <c r="G72" s="164">
        <f>SUMIF(AG73:AG81,"&lt;&gt;NOR",G73:G81)</f>
        <v>0</v>
      </c>
      <c r="H72" s="158"/>
      <c r="I72" s="158">
        <f>SUM(I73:I81)</f>
        <v>0</v>
      </c>
      <c r="J72" s="158"/>
      <c r="K72" s="158">
        <f>SUM(K73:K81)</f>
        <v>0</v>
      </c>
      <c r="L72" s="158"/>
      <c r="M72" s="158">
        <f>SUM(M73:M81)</f>
        <v>0</v>
      </c>
      <c r="N72" s="157"/>
      <c r="O72" s="157">
        <f>SUM(O73:O81)</f>
        <v>1325.71</v>
      </c>
      <c r="P72" s="157"/>
      <c r="Q72" s="157">
        <f>SUM(Q73:Q81)</f>
        <v>0</v>
      </c>
      <c r="R72" s="158"/>
      <c r="S72" s="158"/>
      <c r="T72" s="158"/>
      <c r="U72" s="158"/>
      <c r="V72" s="158">
        <f>SUM(V73:V81)</f>
        <v>70.94</v>
      </c>
      <c r="W72" s="158"/>
      <c r="X72" s="158"/>
      <c r="Y72" s="158"/>
      <c r="AG72" t="s">
        <v>129</v>
      </c>
    </row>
    <row r="73" spans="1:60" outlineLevel="1" x14ac:dyDescent="0.25">
      <c r="A73" s="166">
        <v>21</v>
      </c>
      <c r="B73" s="167" t="s">
        <v>216</v>
      </c>
      <c r="C73" s="180" t="s">
        <v>217</v>
      </c>
      <c r="D73" s="168" t="s">
        <v>132</v>
      </c>
      <c r="E73" s="169">
        <v>886.76112000000001</v>
      </c>
      <c r="F73" s="170"/>
      <c r="G73" s="171">
        <f>ROUND(E73*F73,2)</f>
        <v>0</v>
      </c>
      <c r="H73" s="152"/>
      <c r="I73" s="151">
        <f>ROUND(E73*H73,2)</f>
        <v>0</v>
      </c>
      <c r="J73" s="152"/>
      <c r="K73" s="151">
        <f>ROUND(E73*J73,2)</f>
        <v>0</v>
      </c>
      <c r="L73" s="151">
        <v>21</v>
      </c>
      <c r="M73" s="151">
        <f>G73*(1+L73/100)</f>
        <v>0</v>
      </c>
      <c r="N73" s="150">
        <v>0.34499999999999997</v>
      </c>
      <c r="O73" s="150">
        <f>ROUND(E73*N73,2)</f>
        <v>305.93</v>
      </c>
      <c r="P73" s="150">
        <v>0</v>
      </c>
      <c r="Q73" s="150">
        <f>ROUND(E73*P73,2)</f>
        <v>0</v>
      </c>
      <c r="R73" s="151"/>
      <c r="S73" s="151" t="s">
        <v>133</v>
      </c>
      <c r="T73" s="151" t="s">
        <v>133</v>
      </c>
      <c r="U73" s="151">
        <v>2.5999999999999999E-2</v>
      </c>
      <c r="V73" s="151">
        <f>ROUND(E73*U73,2)</f>
        <v>23.06</v>
      </c>
      <c r="W73" s="151"/>
      <c r="X73" s="151" t="s">
        <v>134</v>
      </c>
      <c r="Y73" s="151" t="s">
        <v>135</v>
      </c>
      <c r="Z73" s="141"/>
      <c r="AA73" s="141"/>
      <c r="AB73" s="141"/>
      <c r="AC73" s="141"/>
      <c r="AD73" s="141"/>
      <c r="AE73" s="141"/>
      <c r="AF73" s="141"/>
      <c r="AG73" s="141" t="s">
        <v>136</v>
      </c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</row>
    <row r="74" spans="1:60" outlineLevel="2" x14ac:dyDescent="0.25">
      <c r="A74" s="148"/>
      <c r="B74" s="149"/>
      <c r="C74" s="181" t="s">
        <v>218</v>
      </c>
      <c r="D74" s="153"/>
      <c r="E74" s="154">
        <v>844.53440000000001</v>
      </c>
      <c r="F74" s="151"/>
      <c r="G74" s="151"/>
      <c r="H74" s="151"/>
      <c r="I74" s="151"/>
      <c r="J74" s="151"/>
      <c r="K74" s="151"/>
      <c r="L74" s="151"/>
      <c r="M74" s="151"/>
      <c r="N74" s="150"/>
      <c r="O74" s="150"/>
      <c r="P74" s="150"/>
      <c r="Q74" s="150"/>
      <c r="R74" s="151"/>
      <c r="S74" s="151"/>
      <c r="T74" s="151"/>
      <c r="U74" s="151"/>
      <c r="V74" s="151"/>
      <c r="W74" s="151"/>
      <c r="X74" s="151"/>
      <c r="Y74" s="151"/>
      <c r="Z74" s="141"/>
      <c r="AA74" s="141"/>
      <c r="AB74" s="141"/>
      <c r="AC74" s="141"/>
      <c r="AD74" s="141"/>
      <c r="AE74" s="141"/>
      <c r="AF74" s="141"/>
      <c r="AG74" s="141" t="s">
        <v>138</v>
      </c>
      <c r="AH74" s="141">
        <v>0</v>
      </c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</row>
    <row r="75" spans="1:60" outlineLevel="3" x14ac:dyDescent="0.25">
      <c r="A75" s="148"/>
      <c r="B75" s="149"/>
      <c r="C75" s="182" t="s">
        <v>139</v>
      </c>
      <c r="D75" s="155"/>
      <c r="E75" s="156">
        <v>42.22672</v>
      </c>
      <c r="F75" s="151"/>
      <c r="G75" s="151"/>
      <c r="H75" s="151"/>
      <c r="I75" s="151"/>
      <c r="J75" s="151"/>
      <c r="K75" s="151"/>
      <c r="L75" s="151"/>
      <c r="M75" s="151"/>
      <c r="N75" s="150"/>
      <c r="O75" s="150"/>
      <c r="P75" s="150"/>
      <c r="Q75" s="150"/>
      <c r="R75" s="151"/>
      <c r="S75" s="151"/>
      <c r="T75" s="151"/>
      <c r="U75" s="151"/>
      <c r="V75" s="151"/>
      <c r="W75" s="151"/>
      <c r="X75" s="151"/>
      <c r="Y75" s="151"/>
      <c r="Z75" s="141"/>
      <c r="AA75" s="141"/>
      <c r="AB75" s="141"/>
      <c r="AC75" s="141"/>
      <c r="AD75" s="141"/>
      <c r="AE75" s="141"/>
      <c r="AF75" s="141"/>
      <c r="AG75" s="141" t="s">
        <v>138</v>
      </c>
      <c r="AH75" s="141">
        <v>4</v>
      </c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</row>
    <row r="76" spans="1:60" outlineLevel="1" x14ac:dyDescent="0.25">
      <c r="A76" s="166">
        <v>22</v>
      </c>
      <c r="B76" s="167" t="s">
        <v>219</v>
      </c>
      <c r="C76" s="180" t="s">
        <v>220</v>
      </c>
      <c r="D76" s="168" t="s">
        <v>132</v>
      </c>
      <c r="E76" s="169">
        <v>886.76112000000001</v>
      </c>
      <c r="F76" s="170"/>
      <c r="G76" s="171">
        <f>ROUND(E76*F76,2)</f>
        <v>0</v>
      </c>
      <c r="H76" s="152"/>
      <c r="I76" s="151">
        <f>ROUND(E76*H76,2)</f>
        <v>0</v>
      </c>
      <c r="J76" s="152"/>
      <c r="K76" s="151">
        <f>ROUND(E76*J76,2)</f>
        <v>0</v>
      </c>
      <c r="L76" s="151">
        <v>21</v>
      </c>
      <c r="M76" s="151">
        <f>G76*(1+L76/100)</f>
        <v>0</v>
      </c>
      <c r="N76" s="150">
        <v>0.57499999999999996</v>
      </c>
      <c r="O76" s="150">
        <f>ROUND(E76*N76,2)</f>
        <v>509.89</v>
      </c>
      <c r="P76" s="150">
        <v>0</v>
      </c>
      <c r="Q76" s="150">
        <f>ROUND(E76*P76,2)</f>
        <v>0</v>
      </c>
      <c r="R76" s="151"/>
      <c r="S76" s="151" t="s">
        <v>133</v>
      </c>
      <c r="T76" s="151" t="s">
        <v>133</v>
      </c>
      <c r="U76" s="151">
        <v>2.7E-2</v>
      </c>
      <c r="V76" s="151">
        <f>ROUND(E76*U76,2)</f>
        <v>23.94</v>
      </c>
      <c r="W76" s="151"/>
      <c r="X76" s="151" t="s">
        <v>134</v>
      </c>
      <c r="Y76" s="151" t="s">
        <v>135</v>
      </c>
      <c r="Z76" s="141"/>
      <c r="AA76" s="141"/>
      <c r="AB76" s="141"/>
      <c r="AC76" s="141"/>
      <c r="AD76" s="141"/>
      <c r="AE76" s="141"/>
      <c r="AF76" s="141"/>
      <c r="AG76" s="141" t="s">
        <v>136</v>
      </c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</row>
    <row r="77" spans="1:60" outlineLevel="2" x14ac:dyDescent="0.25">
      <c r="A77" s="148"/>
      <c r="B77" s="149"/>
      <c r="C77" s="181" t="s">
        <v>218</v>
      </c>
      <c r="D77" s="153"/>
      <c r="E77" s="154">
        <v>844.53440000000001</v>
      </c>
      <c r="F77" s="151"/>
      <c r="G77" s="151"/>
      <c r="H77" s="151"/>
      <c r="I77" s="151"/>
      <c r="J77" s="151"/>
      <c r="K77" s="151"/>
      <c r="L77" s="151"/>
      <c r="M77" s="151"/>
      <c r="N77" s="150"/>
      <c r="O77" s="150"/>
      <c r="P77" s="150"/>
      <c r="Q77" s="150"/>
      <c r="R77" s="151"/>
      <c r="S77" s="151"/>
      <c r="T77" s="151"/>
      <c r="U77" s="151"/>
      <c r="V77" s="151"/>
      <c r="W77" s="151"/>
      <c r="X77" s="151"/>
      <c r="Y77" s="151"/>
      <c r="Z77" s="141"/>
      <c r="AA77" s="141"/>
      <c r="AB77" s="141"/>
      <c r="AC77" s="141"/>
      <c r="AD77" s="141"/>
      <c r="AE77" s="141"/>
      <c r="AF77" s="141"/>
      <c r="AG77" s="141" t="s">
        <v>138</v>
      </c>
      <c r="AH77" s="141">
        <v>0</v>
      </c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</row>
    <row r="78" spans="1:60" outlineLevel="3" x14ac:dyDescent="0.25">
      <c r="A78" s="148"/>
      <c r="B78" s="149"/>
      <c r="C78" s="182" t="s">
        <v>139</v>
      </c>
      <c r="D78" s="155"/>
      <c r="E78" s="156">
        <v>42.22672</v>
      </c>
      <c r="F78" s="151"/>
      <c r="G78" s="151"/>
      <c r="H78" s="151"/>
      <c r="I78" s="151"/>
      <c r="J78" s="151"/>
      <c r="K78" s="151"/>
      <c r="L78" s="151"/>
      <c r="M78" s="151"/>
      <c r="N78" s="150"/>
      <c r="O78" s="150"/>
      <c r="P78" s="150"/>
      <c r="Q78" s="150"/>
      <c r="R78" s="151"/>
      <c r="S78" s="151"/>
      <c r="T78" s="151"/>
      <c r="U78" s="151"/>
      <c r="V78" s="151"/>
      <c r="W78" s="151"/>
      <c r="X78" s="151"/>
      <c r="Y78" s="151"/>
      <c r="Z78" s="141"/>
      <c r="AA78" s="141"/>
      <c r="AB78" s="141"/>
      <c r="AC78" s="141"/>
      <c r="AD78" s="141"/>
      <c r="AE78" s="141"/>
      <c r="AF78" s="141"/>
      <c r="AG78" s="141" t="s">
        <v>138</v>
      </c>
      <c r="AH78" s="141">
        <v>4</v>
      </c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</row>
    <row r="79" spans="1:60" outlineLevel="1" x14ac:dyDescent="0.25">
      <c r="A79" s="166">
        <v>23</v>
      </c>
      <c r="B79" s="167" t="s">
        <v>219</v>
      </c>
      <c r="C79" s="180" t="s">
        <v>220</v>
      </c>
      <c r="D79" s="168" t="s">
        <v>132</v>
      </c>
      <c r="E79" s="169">
        <v>886.76112000000001</v>
      </c>
      <c r="F79" s="170"/>
      <c r="G79" s="171">
        <f>ROUND(E79*F79,2)</f>
        <v>0</v>
      </c>
      <c r="H79" s="152"/>
      <c r="I79" s="151">
        <f>ROUND(E79*H79,2)</f>
        <v>0</v>
      </c>
      <c r="J79" s="152"/>
      <c r="K79" s="151">
        <f>ROUND(E79*J79,2)</f>
        <v>0</v>
      </c>
      <c r="L79" s="151">
        <v>21</v>
      </c>
      <c r="M79" s="151">
        <f>G79*(1+L79/100)</f>
        <v>0</v>
      </c>
      <c r="N79" s="150">
        <v>0.57499999999999996</v>
      </c>
      <c r="O79" s="150">
        <f>ROUND(E79*N79,2)</f>
        <v>509.89</v>
      </c>
      <c r="P79" s="150">
        <v>0</v>
      </c>
      <c r="Q79" s="150">
        <f>ROUND(E79*P79,2)</f>
        <v>0</v>
      </c>
      <c r="R79" s="151"/>
      <c r="S79" s="151" t="s">
        <v>133</v>
      </c>
      <c r="T79" s="151" t="s">
        <v>133</v>
      </c>
      <c r="U79" s="151">
        <v>2.7E-2</v>
      </c>
      <c r="V79" s="151">
        <f>ROUND(E79*U79,2)</f>
        <v>23.94</v>
      </c>
      <c r="W79" s="151"/>
      <c r="X79" s="151" t="s">
        <v>134</v>
      </c>
      <c r="Y79" s="151" t="s">
        <v>135</v>
      </c>
      <c r="Z79" s="141"/>
      <c r="AA79" s="141"/>
      <c r="AB79" s="141"/>
      <c r="AC79" s="141"/>
      <c r="AD79" s="141"/>
      <c r="AE79" s="141"/>
      <c r="AF79" s="141"/>
      <c r="AG79" s="141" t="s">
        <v>136</v>
      </c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</row>
    <row r="80" spans="1:60" outlineLevel="2" x14ac:dyDescent="0.25">
      <c r="A80" s="148"/>
      <c r="B80" s="149"/>
      <c r="C80" s="181" t="s">
        <v>218</v>
      </c>
      <c r="D80" s="153"/>
      <c r="E80" s="154">
        <v>844.53440000000001</v>
      </c>
      <c r="F80" s="151"/>
      <c r="G80" s="151"/>
      <c r="H80" s="151"/>
      <c r="I80" s="151"/>
      <c r="J80" s="151"/>
      <c r="K80" s="151"/>
      <c r="L80" s="151"/>
      <c r="M80" s="151"/>
      <c r="N80" s="150"/>
      <c r="O80" s="150"/>
      <c r="P80" s="150"/>
      <c r="Q80" s="150"/>
      <c r="R80" s="151"/>
      <c r="S80" s="151"/>
      <c r="T80" s="151"/>
      <c r="U80" s="151"/>
      <c r="V80" s="151"/>
      <c r="W80" s="151"/>
      <c r="X80" s="151"/>
      <c r="Y80" s="151"/>
      <c r="Z80" s="141"/>
      <c r="AA80" s="141"/>
      <c r="AB80" s="141"/>
      <c r="AC80" s="141"/>
      <c r="AD80" s="141"/>
      <c r="AE80" s="141"/>
      <c r="AF80" s="141"/>
      <c r="AG80" s="141" t="s">
        <v>138</v>
      </c>
      <c r="AH80" s="141">
        <v>0</v>
      </c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</row>
    <row r="81" spans="1:60" outlineLevel="3" x14ac:dyDescent="0.25">
      <c r="A81" s="148"/>
      <c r="B81" s="149"/>
      <c r="C81" s="182" t="s">
        <v>139</v>
      </c>
      <c r="D81" s="155"/>
      <c r="E81" s="156">
        <v>42.22672</v>
      </c>
      <c r="F81" s="151"/>
      <c r="G81" s="151"/>
      <c r="H81" s="151"/>
      <c r="I81" s="151"/>
      <c r="J81" s="151"/>
      <c r="K81" s="151"/>
      <c r="L81" s="151"/>
      <c r="M81" s="151"/>
      <c r="N81" s="150"/>
      <c r="O81" s="150"/>
      <c r="P81" s="150"/>
      <c r="Q81" s="150"/>
      <c r="R81" s="151"/>
      <c r="S81" s="151"/>
      <c r="T81" s="151"/>
      <c r="U81" s="151"/>
      <c r="V81" s="151"/>
      <c r="W81" s="151"/>
      <c r="X81" s="151"/>
      <c r="Y81" s="151"/>
      <c r="Z81" s="141"/>
      <c r="AA81" s="141"/>
      <c r="AB81" s="141"/>
      <c r="AC81" s="141"/>
      <c r="AD81" s="141"/>
      <c r="AE81" s="141"/>
      <c r="AF81" s="141"/>
      <c r="AG81" s="141" t="s">
        <v>138</v>
      </c>
      <c r="AH81" s="141">
        <v>4</v>
      </c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</row>
    <row r="82" spans="1:60" ht="13" x14ac:dyDescent="0.25">
      <c r="A82" s="159" t="s">
        <v>128</v>
      </c>
      <c r="B82" s="160" t="s">
        <v>82</v>
      </c>
      <c r="C82" s="179" t="s">
        <v>83</v>
      </c>
      <c r="D82" s="161"/>
      <c r="E82" s="162"/>
      <c r="F82" s="163"/>
      <c r="G82" s="164">
        <f>SUMIF(AG83:AG84,"&lt;&gt;NOR",G83:G84)</f>
        <v>0</v>
      </c>
      <c r="H82" s="158"/>
      <c r="I82" s="158">
        <f>SUM(I83:I84)</f>
        <v>0</v>
      </c>
      <c r="J82" s="158"/>
      <c r="K82" s="158">
        <f>SUM(K83:K84)</f>
        <v>0</v>
      </c>
      <c r="L82" s="158"/>
      <c r="M82" s="158">
        <f>SUM(M83:M84)</f>
        <v>0</v>
      </c>
      <c r="N82" s="157"/>
      <c r="O82" s="157">
        <f>SUM(O83:O84)</f>
        <v>0.12</v>
      </c>
      <c r="P82" s="157"/>
      <c r="Q82" s="157">
        <f>SUM(Q83:Q84)</f>
        <v>0</v>
      </c>
      <c r="R82" s="158"/>
      <c r="S82" s="158"/>
      <c r="T82" s="158"/>
      <c r="U82" s="158"/>
      <c r="V82" s="158">
        <f>SUM(V83:V84)</f>
        <v>3.66</v>
      </c>
      <c r="W82" s="158"/>
      <c r="X82" s="158"/>
      <c r="Y82" s="158"/>
      <c r="AG82" t="s">
        <v>129</v>
      </c>
    </row>
    <row r="83" spans="1:60" ht="20" outlineLevel="1" x14ac:dyDescent="0.25">
      <c r="A83" s="166">
        <v>24</v>
      </c>
      <c r="B83" s="167" t="s">
        <v>221</v>
      </c>
      <c r="C83" s="180" t="s">
        <v>222</v>
      </c>
      <c r="D83" s="168" t="s">
        <v>223</v>
      </c>
      <c r="E83" s="169">
        <v>2</v>
      </c>
      <c r="F83" s="170"/>
      <c r="G83" s="171">
        <f>ROUND(E83*F83,2)</f>
        <v>0</v>
      </c>
      <c r="H83" s="152"/>
      <c r="I83" s="151">
        <f>ROUND(E83*H83,2)</f>
        <v>0</v>
      </c>
      <c r="J83" s="152"/>
      <c r="K83" s="151">
        <f>ROUND(E83*J83,2)</f>
        <v>0</v>
      </c>
      <c r="L83" s="151">
        <v>21</v>
      </c>
      <c r="M83" s="151">
        <f>G83*(1+L83/100)</f>
        <v>0</v>
      </c>
      <c r="N83" s="150">
        <v>5.7889999999999997E-2</v>
      </c>
      <c r="O83" s="150">
        <f>ROUND(E83*N83,2)</f>
        <v>0.12</v>
      </c>
      <c r="P83" s="150">
        <v>0</v>
      </c>
      <c r="Q83" s="150">
        <f>ROUND(E83*P83,2)</f>
        <v>0</v>
      </c>
      <c r="R83" s="151"/>
      <c r="S83" s="151" t="s">
        <v>133</v>
      </c>
      <c r="T83" s="151" t="s">
        <v>133</v>
      </c>
      <c r="U83" s="151">
        <v>1.83223</v>
      </c>
      <c r="V83" s="151">
        <f>ROUND(E83*U83,2)</f>
        <v>3.66</v>
      </c>
      <c r="W83" s="151"/>
      <c r="X83" s="151" t="s">
        <v>210</v>
      </c>
      <c r="Y83" s="151" t="s">
        <v>135</v>
      </c>
      <c r="Z83" s="141"/>
      <c r="AA83" s="141"/>
      <c r="AB83" s="141"/>
      <c r="AC83" s="141"/>
      <c r="AD83" s="141"/>
      <c r="AE83" s="141"/>
      <c r="AF83" s="141"/>
      <c r="AG83" s="141" t="s">
        <v>211</v>
      </c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</row>
    <row r="84" spans="1:60" outlineLevel="2" x14ac:dyDescent="0.25">
      <c r="A84" s="148"/>
      <c r="B84" s="149"/>
      <c r="C84" s="268" t="s">
        <v>224</v>
      </c>
      <c r="D84" s="269"/>
      <c r="E84" s="269"/>
      <c r="F84" s="269"/>
      <c r="G84" s="269"/>
      <c r="H84" s="151"/>
      <c r="I84" s="151"/>
      <c r="J84" s="151"/>
      <c r="K84" s="151"/>
      <c r="L84" s="151"/>
      <c r="M84" s="151"/>
      <c r="N84" s="150"/>
      <c r="O84" s="150"/>
      <c r="P84" s="150"/>
      <c r="Q84" s="150"/>
      <c r="R84" s="151"/>
      <c r="S84" s="151"/>
      <c r="T84" s="151"/>
      <c r="U84" s="151"/>
      <c r="V84" s="151"/>
      <c r="W84" s="151"/>
      <c r="X84" s="151"/>
      <c r="Y84" s="151"/>
      <c r="Z84" s="141"/>
      <c r="AA84" s="141"/>
      <c r="AB84" s="141"/>
      <c r="AC84" s="141"/>
      <c r="AD84" s="141"/>
      <c r="AE84" s="141"/>
      <c r="AF84" s="141"/>
      <c r="AG84" s="141" t="s">
        <v>202</v>
      </c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</row>
    <row r="85" spans="1:60" ht="13" x14ac:dyDescent="0.25">
      <c r="A85" s="159" t="s">
        <v>128</v>
      </c>
      <c r="B85" s="160" t="s">
        <v>84</v>
      </c>
      <c r="C85" s="179" t="s">
        <v>85</v>
      </c>
      <c r="D85" s="161"/>
      <c r="E85" s="162"/>
      <c r="F85" s="163"/>
      <c r="G85" s="164">
        <f>SUMIF(AG86:AG86,"&lt;&gt;NOR",G86:G86)</f>
        <v>0</v>
      </c>
      <c r="H85" s="158"/>
      <c r="I85" s="158">
        <f>SUM(I86:I86)</f>
        <v>0</v>
      </c>
      <c r="J85" s="158"/>
      <c r="K85" s="158">
        <f>SUM(K86:K86)</f>
        <v>0</v>
      </c>
      <c r="L85" s="158"/>
      <c r="M85" s="158">
        <f>SUM(M86:M86)</f>
        <v>0</v>
      </c>
      <c r="N85" s="157"/>
      <c r="O85" s="157">
        <f>SUM(O86:O86)</f>
        <v>0</v>
      </c>
      <c r="P85" s="157"/>
      <c r="Q85" s="157">
        <f>SUM(Q86:Q86)</f>
        <v>0</v>
      </c>
      <c r="R85" s="158"/>
      <c r="S85" s="158"/>
      <c r="T85" s="158"/>
      <c r="U85" s="158"/>
      <c r="V85" s="158">
        <f>SUM(V86:V86)</f>
        <v>3375.55</v>
      </c>
      <c r="W85" s="158"/>
      <c r="X85" s="158"/>
      <c r="Y85" s="158"/>
      <c r="AG85" t="s">
        <v>129</v>
      </c>
    </row>
    <row r="86" spans="1:60" outlineLevel="1" x14ac:dyDescent="0.25">
      <c r="A86" s="172">
        <v>25</v>
      </c>
      <c r="B86" s="173" t="s">
        <v>225</v>
      </c>
      <c r="C86" s="183" t="s">
        <v>226</v>
      </c>
      <c r="D86" s="174" t="s">
        <v>190</v>
      </c>
      <c r="E86" s="175">
        <v>3596.7549100000001</v>
      </c>
      <c r="F86" s="176"/>
      <c r="G86" s="177">
        <f>ROUND(E86*F86,2)</f>
        <v>0</v>
      </c>
      <c r="H86" s="152"/>
      <c r="I86" s="151">
        <f>ROUND(E86*H86,2)</f>
        <v>0</v>
      </c>
      <c r="J86" s="152"/>
      <c r="K86" s="151">
        <f>ROUND(E86*J86,2)</f>
        <v>0</v>
      </c>
      <c r="L86" s="151">
        <v>21</v>
      </c>
      <c r="M86" s="151">
        <f>G86*(1+L86/100)</f>
        <v>0</v>
      </c>
      <c r="N86" s="150">
        <v>0</v>
      </c>
      <c r="O86" s="150">
        <f>ROUND(E86*N86,2)</f>
        <v>0</v>
      </c>
      <c r="P86" s="150">
        <v>0</v>
      </c>
      <c r="Q86" s="150">
        <f>ROUND(E86*P86,2)</f>
        <v>0</v>
      </c>
      <c r="R86" s="151"/>
      <c r="S86" s="151" t="s">
        <v>133</v>
      </c>
      <c r="T86" s="151" t="s">
        <v>133</v>
      </c>
      <c r="U86" s="151">
        <v>0.9385</v>
      </c>
      <c r="V86" s="151">
        <f>ROUND(E86*U86,2)</f>
        <v>3375.55</v>
      </c>
      <c r="W86" s="151"/>
      <c r="X86" s="151" t="s">
        <v>227</v>
      </c>
      <c r="Y86" s="151" t="s">
        <v>135</v>
      </c>
      <c r="Z86" s="141"/>
      <c r="AA86" s="141"/>
      <c r="AB86" s="141"/>
      <c r="AC86" s="141"/>
      <c r="AD86" s="141"/>
      <c r="AE86" s="141"/>
      <c r="AF86" s="141"/>
      <c r="AG86" s="141" t="s">
        <v>228</v>
      </c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</row>
    <row r="87" spans="1:60" ht="13" x14ac:dyDescent="0.25">
      <c r="A87" s="159" t="s">
        <v>128</v>
      </c>
      <c r="B87" s="160" t="s">
        <v>86</v>
      </c>
      <c r="C87" s="179" t="s">
        <v>87</v>
      </c>
      <c r="D87" s="161"/>
      <c r="E87" s="162"/>
      <c r="F87" s="163"/>
      <c r="G87" s="164">
        <f>SUMIF(AG88:AG100,"&lt;&gt;NOR",G88:G100)</f>
        <v>0</v>
      </c>
      <c r="H87" s="158"/>
      <c r="I87" s="158">
        <f>SUM(I88:I100)</f>
        <v>0</v>
      </c>
      <c r="J87" s="158"/>
      <c r="K87" s="158">
        <f>SUM(K88:K100)</f>
        <v>0</v>
      </c>
      <c r="L87" s="158"/>
      <c r="M87" s="158">
        <f>SUM(M88:M100)</f>
        <v>0</v>
      </c>
      <c r="N87" s="157"/>
      <c r="O87" s="157">
        <f>SUM(O88:O100)</f>
        <v>4.78</v>
      </c>
      <c r="P87" s="157"/>
      <c r="Q87" s="157">
        <f>SUM(Q88:Q100)</f>
        <v>0</v>
      </c>
      <c r="R87" s="158"/>
      <c r="S87" s="158"/>
      <c r="T87" s="158"/>
      <c r="U87" s="158"/>
      <c r="V87" s="158">
        <f>SUM(V88:V100)</f>
        <v>685.16000000000008</v>
      </c>
      <c r="W87" s="158"/>
      <c r="X87" s="158"/>
      <c r="Y87" s="158"/>
      <c r="AG87" t="s">
        <v>129</v>
      </c>
    </row>
    <row r="88" spans="1:60" ht="20" outlineLevel="1" x14ac:dyDescent="0.25">
      <c r="A88" s="166">
        <v>26</v>
      </c>
      <c r="B88" s="167" t="s">
        <v>229</v>
      </c>
      <c r="C88" s="180" t="s">
        <v>230</v>
      </c>
      <c r="D88" s="168" t="s">
        <v>132</v>
      </c>
      <c r="E88" s="169">
        <v>979.26945000000001</v>
      </c>
      <c r="F88" s="170"/>
      <c r="G88" s="171">
        <f>ROUND(E88*F88,2)</f>
        <v>0</v>
      </c>
      <c r="H88" s="152"/>
      <c r="I88" s="151">
        <f>ROUND(E88*H88,2)</f>
        <v>0</v>
      </c>
      <c r="J88" s="152"/>
      <c r="K88" s="151">
        <f>ROUND(E88*J88,2)</f>
        <v>0</v>
      </c>
      <c r="L88" s="151">
        <v>21</v>
      </c>
      <c r="M88" s="151">
        <f>G88*(1+L88/100)</f>
        <v>0</v>
      </c>
      <c r="N88" s="150">
        <v>2.9399999999999999E-3</v>
      </c>
      <c r="O88" s="150">
        <f>ROUND(E88*N88,2)</f>
        <v>2.88</v>
      </c>
      <c r="P88" s="150">
        <v>0</v>
      </c>
      <c r="Q88" s="150">
        <f>ROUND(E88*P88,2)</f>
        <v>0</v>
      </c>
      <c r="R88" s="151"/>
      <c r="S88" s="151" t="s">
        <v>133</v>
      </c>
      <c r="T88" s="151" t="s">
        <v>133</v>
      </c>
      <c r="U88" s="151">
        <v>0.31</v>
      </c>
      <c r="V88" s="151">
        <f>ROUND(E88*U88,2)</f>
        <v>303.57</v>
      </c>
      <c r="W88" s="151"/>
      <c r="X88" s="151" t="s">
        <v>134</v>
      </c>
      <c r="Y88" s="151" t="s">
        <v>135</v>
      </c>
      <c r="Z88" s="141"/>
      <c r="AA88" s="141"/>
      <c r="AB88" s="141"/>
      <c r="AC88" s="141"/>
      <c r="AD88" s="141"/>
      <c r="AE88" s="141"/>
      <c r="AF88" s="141"/>
      <c r="AG88" s="141" t="s">
        <v>136</v>
      </c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</row>
    <row r="89" spans="1:60" outlineLevel="2" x14ac:dyDescent="0.25">
      <c r="A89" s="148"/>
      <c r="B89" s="149"/>
      <c r="C89" s="181" t="s">
        <v>231</v>
      </c>
      <c r="D89" s="153"/>
      <c r="E89" s="154">
        <v>844.53440000000001</v>
      </c>
      <c r="F89" s="151"/>
      <c r="G89" s="151"/>
      <c r="H89" s="151"/>
      <c r="I89" s="151"/>
      <c r="J89" s="151"/>
      <c r="K89" s="151"/>
      <c r="L89" s="151"/>
      <c r="M89" s="151"/>
      <c r="N89" s="150"/>
      <c r="O89" s="150"/>
      <c r="P89" s="150"/>
      <c r="Q89" s="150"/>
      <c r="R89" s="151"/>
      <c r="S89" s="151"/>
      <c r="T89" s="151"/>
      <c r="U89" s="151"/>
      <c r="V89" s="151"/>
      <c r="W89" s="151"/>
      <c r="X89" s="151"/>
      <c r="Y89" s="151"/>
      <c r="Z89" s="141"/>
      <c r="AA89" s="141"/>
      <c r="AB89" s="141"/>
      <c r="AC89" s="141"/>
      <c r="AD89" s="141"/>
      <c r="AE89" s="141"/>
      <c r="AF89" s="141"/>
      <c r="AG89" s="141" t="s">
        <v>138</v>
      </c>
      <c r="AH89" s="141">
        <v>0</v>
      </c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</row>
    <row r="90" spans="1:60" outlineLevel="3" x14ac:dyDescent="0.25">
      <c r="A90" s="148"/>
      <c r="B90" s="149"/>
      <c r="C90" s="181" t="s">
        <v>232</v>
      </c>
      <c r="D90" s="153"/>
      <c r="E90" s="154">
        <v>45.710549999999998</v>
      </c>
      <c r="F90" s="151"/>
      <c r="G90" s="151"/>
      <c r="H90" s="151"/>
      <c r="I90" s="151"/>
      <c r="J90" s="151"/>
      <c r="K90" s="151"/>
      <c r="L90" s="151"/>
      <c r="M90" s="151"/>
      <c r="N90" s="150"/>
      <c r="O90" s="150"/>
      <c r="P90" s="150"/>
      <c r="Q90" s="150"/>
      <c r="R90" s="151"/>
      <c r="S90" s="151"/>
      <c r="T90" s="151"/>
      <c r="U90" s="151"/>
      <c r="V90" s="151"/>
      <c r="W90" s="151"/>
      <c r="X90" s="151"/>
      <c r="Y90" s="151"/>
      <c r="Z90" s="141"/>
      <c r="AA90" s="141"/>
      <c r="AB90" s="141"/>
      <c r="AC90" s="141"/>
      <c r="AD90" s="141"/>
      <c r="AE90" s="141"/>
      <c r="AF90" s="141"/>
      <c r="AG90" s="141" t="s">
        <v>138</v>
      </c>
      <c r="AH90" s="141">
        <v>0</v>
      </c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</row>
    <row r="91" spans="1:60" outlineLevel="3" x14ac:dyDescent="0.25">
      <c r="A91" s="148"/>
      <c r="B91" s="149"/>
      <c r="C91" s="182" t="s">
        <v>233</v>
      </c>
      <c r="D91" s="155"/>
      <c r="E91" s="156">
        <v>89.024500000000003</v>
      </c>
      <c r="F91" s="151"/>
      <c r="G91" s="151"/>
      <c r="H91" s="151"/>
      <c r="I91" s="151"/>
      <c r="J91" s="151"/>
      <c r="K91" s="151"/>
      <c r="L91" s="151"/>
      <c r="M91" s="151"/>
      <c r="N91" s="150"/>
      <c r="O91" s="150"/>
      <c r="P91" s="150"/>
      <c r="Q91" s="150"/>
      <c r="R91" s="151"/>
      <c r="S91" s="151"/>
      <c r="T91" s="151"/>
      <c r="U91" s="151"/>
      <c r="V91" s="151"/>
      <c r="W91" s="151"/>
      <c r="X91" s="151"/>
      <c r="Y91" s="151"/>
      <c r="Z91" s="141"/>
      <c r="AA91" s="141"/>
      <c r="AB91" s="141"/>
      <c r="AC91" s="141"/>
      <c r="AD91" s="141"/>
      <c r="AE91" s="141"/>
      <c r="AF91" s="141"/>
      <c r="AG91" s="141" t="s">
        <v>138</v>
      </c>
      <c r="AH91" s="141">
        <v>4</v>
      </c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</row>
    <row r="92" spans="1:60" ht="20" outlineLevel="1" x14ac:dyDescent="0.25">
      <c r="A92" s="166">
        <v>27</v>
      </c>
      <c r="B92" s="167" t="s">
        <v>234</v>
      </c>
      <c r="C92" s="180" t="s">
        <v>235</v>
      </c>
      <c r="D92" s="168" t="s">
        <v>132</v>
      </c>
      <c r="E92" s="169">
        <v>451.19601999999998</v>
      </c>
      <c r="F92" s="170"/>
      <c r="G92" s="171">
        <f>ROUND(E92*F92,2)</f>
        <v>0</v>
      </c>
      <c r="H92" s="152"/>
      <c r="I92" s="151">
        <f>ROUND(E92*H92,2)</f>
        <v>0</v>
      </c>
      <c r="J92" s="152"/>
      <c r="K92" s="151">
        <f>ROUND(E92*J92,2)</f>
        <v>0</v>
      </c>
      <c r="L92" s="151">
        <v>21</v>
      </c>
      <c r="M92" s="151">
        <f>G92*(1+L92/100)</f>
        <v>0</v>
      </c>
      <c r="N92" s="150">
        <v>3.0200000000000001E-3</v>
      </c>
      <c r="O92" s="150">
        <f>ROUND(E92*N92,2)</f>
        <v>1.36</v>
      </c>
      <c r="P92" s="150">
        <v>0</v>
      </c>
      <c r="Q92" s="150">
        <f>ROUND(E92*P92,2)</f>
        <v>0</v>
      </c>
      <c r="R92" s="151"/>
      <c r="S92" s="151" t="s">
        <v>133</v>
      </c>
      <c r="T92" s="151" t="s">
        <v>133</v>
      </c>
      <c r="U92" s="151">
        <v>0.39</v>
      </c>
      <c r="V92" s="151">
        <f>ROUND(E92*U92,2)</f>
        <v>175.97</v>
      </c>
      <c r="W92" s="151"/>
      <c r="X92" s="151" t="s">
        <v>134</v>
      </c>
      <c r="Y92" s="151" t="s">
        <v>135</v>
      </c>
      <c r="Z92" s="141"/>
      <c r="AA92" s="141"/>
      <c r="AB92" s="141"/>
      <c r="AC92" s="141"/>
      <c r="AD92" s="141"/>
      <c r="AE92" s="141"/>
      <c r="AF92" s="141"/>
      <c r="AG92" s="141" t="s">
        <v>136</v>
      </c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</row>
    <row r="93" spans="1:60" outlineLevel="2" x14ac:dyDescent="0.25">
      <c r="A93" s="148"/>
      <c r="B93" s="149"/>
      <c r="C93" s="181" t="s">
        <v>236</v>
      </c>
      <c r="D93" s="153"/>
      <c r="E93" s="154">
        <v>25.748000000000001</v>
      </c>
      <c r="F93" s="151"/>
      <c r="G93" s="151"/>
      <c r="H93" s="151"/>
      <c r="I93" s="151"/>
      <c r="J93" s="151"/>
      <c r="K93" s="151"/>
      <c r="L93" s="151"/>
      <c r="M93" s="151"/>
      <c r="N93" s="150"/>
      <c r="O93" s="150"/>
      <c r="P93" s="150"/>
      <c r="Q93" s="150"/>
      <c r="R93" s="151"/>
      <c r="S93" s="151"/>
      <c r="T93" s="151"/>
      <c r="U93" s="151"/>
      <c r="V93" s="151"/>
      <c r="W93" s="151"/>
      <c r="X93" s="151"/>
      <c r="Y93" s="151"/>
      <c r="Z93" s="141"/>
      <c r="AA93" s="141"/>
      <c r="AB93" s="141"/>
      <c r="AC93" s="141"/>
      <c r="AD93" s="141"/>
      <c r="AE93" s="141"/>
      <c r="AF93" s="141"/>
      <c r="AG93" s="141" t="s">
        <v>138</v>
      </c>
      <c r="AH93" s="141">
        <v>0</v>
      </c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</row>
    <row r="94" spans="1:60" outlineLevel="3" x14ac:dyDescent="0.25">
      <c r="A94" s="148"/>
      <c r="B94" s="149"/>
      <c r="C94" s="181" t="s">
        <v>237</v>
      </c>
      <c r="D94" s="153"/>
      <c r="E94" s="154">
        <v>384.43020000000001</v>
      </c>
      <c r="F94" s="151"/>
      <c r="G94" s="151"/>
      <c r="H94" s="151"/>
      <c r="I94" s="151"/>
      <c r="J94" s="151"/>
      <c r="K94" s="151"/>
      <c r="L94" s="151"/>
      <c r="M94" s="151"/>
      <c r="N94" s="150"/>
      <c r="O94" s="150"/>
      <c r="P94" s="150"/>
      <c r="Q94" s="150"/>
      <c r="R94" s="151"/>
      <c r="S94" s="151"/>
      <c r="T94" s="151"/>
      <c r="U94" s="151"/>
      <c r="V94" s="151"/>
      <c r="W94" s="151"/>
      <c r="X94" s="151"/>
      <c r="Y94" s="151"/>
      <c r="Z94" s="141"/>
      <c r="AA94" s="141"/>
      <c r="AB94" s="141"/>
      <c r="AC94" s="141"/>
      <c r="AD94" s="141"/>
      <c r="AE94" s="141"/>
      <c r="AF94" s="141"/>
      <c r="AG94" s="141" t="s">
        <v>138</v>
      </c>
      <c r="AH94" s="141">
        <v>0</v>
      </c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</row>
    <row r="95" spans="1:60" outlineLevel="3" x14ac:dyDescent="0.25">
      <c r="A95" s="148"/>
      <c r="B95" s="149"/>
      <c r="C95" s="182" t="s">
        <v>233</v>
      </c>
      <c r="D95" s="155"/>
      <c r="E95" s="156">
        <v>41.01782</v>
      </c>
      <c r="F95" s="151"/>
      <c r="G95" s="151"/>
      <c r="H95" s="151"/>
      <c r="I95" s="151"/>
      <c r="J95" s="151"/>
      <c r="K95" s="151"/>
      <c r="L95" s="151"/>
      <c r="M95" s="151"/>
      <c r="N95" s="150"/>
      <c r="O95" s="150"/>
      <c r="P95" s="150"/>
      <c r="Q95" s="150"/>
      <c r="R95" s="151"/>
      <c r="S95" s="151"/>
      <c r="T95" s="151"/>
      <c r="U95" s="151"/>
      <c r="V95" s="151"/>
      <c r="W95" s="151"/>
      <c r="X95" s="151"/>
      <c r="Y95" s="151"/>
      <c r="Z95" s="141"/>
      <c r="AA95" s="141"/>
      <c r="AB95" s="141"/>
      <c r="AC95" s="141"/>
      <c r="AD95" s="141"/>
      <c r="AE95" s="141"/>
      <c r="AF95" s="141"/>
      <c r="AG95" s="141" t="s">
        <v>138</v>
      </c>
      <c r="AH95" s="141">
        <v>4</v>
      </c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</row>
    <row r="96" spans="1:60" ht="20" outlineLevel="1" x14ac:dyDescent="0.25">
      <c r="A96" s="166">
        <v>28</v>
      </c>
      <c r="B96" s="167" t="s">
        <v>238</v>
      </c>
      <c r="C96" s="180" t="s">
        <v>239</v>
      </c>
      <c r="D96" s="168" t="s">
        <v>132</v>
      </c>
      <c r="E96" s="169">
        <v>979.26945000000001</v>
      </c>
      <c r="F96" s="170"/>
      <c r="G96" s="171">
        <f>ROUND(E96*F96,2)</f>
        <v>0</v>
      </c>
      <c r="H96" s="152"/>
      <c r="I96" s="151">
        <f>ROUND(E96*H96,2)</f>
        <v>0</v>
      </c>
      <c r="J96" s="152"/>
      <c r="K96" s="151">
        <f>ROUND(E96*J96,2)</f>
        <v>0</v>
      </c>
      <c r="L96" s="151">
        <v>21</v>
      </c>
      <c r="M96" s="151">
        <f>G96*(1+L96/100)</f>
        <v>0</v>
      </c>
      <c r="N96" s="150">
        <v>3.2000000000000003E-4</v>
      </c>
      <c r="O96" s="150">
        <f>ROUND(E96*N96,2)</f>
        <v>0.31</v>
      </c>
      <c r="P96" s="150">
        <v>0</v>
      </c>
      <c r="Q96" s="150">
        <f>ROUND(E96*P96,2)</f>
        <v>0</v>
      </c>
      <c r="R96" s="151"/>
      <c r="S96" s="151" t="s">
        <v>133</v>
      </c>
      <c r="T96" s="151" t="s">
        <v>133</v>
      </c>
      <c r="U96" s="151">
        <v>0.112</v>
      </c>
      <c r="V96" s="151">
        <f>ROUND(E96*U96,2)</f>
        <v>109.68</v>
      </c>
      <c r="W96" s="151"/>
      <c r="X96" s="151" t="s">
        <v>134</v>
      </c>
      <c r="Y96" s="151" t="s">
        <v>135</v>
      </c>
      <c r="Z96" s="141"/>
      <c r="AA96" s="141"/>
      <c r="AB96" s="141"/>
      <c r="AC96" s="141"/>
      <c r="AD96" s="141"/>
      <c r="AE96" s="141"/>
      <c r="AF96" s="141"/>
      <c r="AG96" s="141" t="s">
        <v>136</v>
      </c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</row>
    <row r="97" spans="1:60" outlineLevel="2" x14ac:dyDescent="0.25">
      <c r="A97" s="148"/>
      <c r="B97" s="149"/>
      <c r="C97" s="181" t="s">
        <v>240</v>
      </c>
      <c r="D97" s="153"/>
      <c r="E97" s="154">
        <v>979.26945000000001</v>
      </c>
      <c r="F97" s="151"/>
      <c r="G97" s="151"/>
      <c r="H97" s="151"/>
      <c r="I97" s="151"/>
      <c r="J97" s="151"/>
      <c r="K97" s="151"/>
      <c r="L97" s="151"/>
      <c r="M97" s="151"/>
      <c r="N97" s="150"/>
      <c r="O97" s="150"/>
      <c r="P97" s="150"/>
      <c r="Q97" s="150"/>
      <c r="R97" s="151"/>
      <c r="S97" s="151"/>
      <c r="T97" s="151"/>
      <c r="U97" s="151"/>
      <c r="V97" s="151"/>
      <c r="W97" s="151"/>
      <c r="X97" s="151"/>
      <c r="Y97" s="151"/>
      <c r="Z97" s="141"/>
      <c r="AA97" s="141"/>
      <c r="AB97" s="141"/>
      <c r="AC97" s="141"/>
      <c r="AD97" s="141"/>
      <c r="AE97" s="141"/>
      <c r="AF97" s="141"/>
      <c r="AG97" s="141" t="s">
        <v>138</v>
      </c>
      <c r="AH97" s="141">
        <v>5</v>
      </c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</row>
    <row r="98" spans="1:60" ht="20" outlineLevel="1" x14ac:dyDescent="0.25">
      <c r="A98" s="166">
        <v>29</v>
      </c>
      <c r="B98" s="167" t="s">
        <v>241</v>
      </c>
      <c r="C98" s="180" t="s">
        <v>242</v>
      </c>
      <c r="D98" s="168" t="s">
        <v>132</v>
      </c>
      <c r="E98" s="169">
        <v>451.19601999999998</v>
      </c>
      <c r="F98" s="170"/>
      <c r="G98" s="171">
        <f>ROUND(E98*F98,2)</f>
        <v>0</v>
      </c>
      <c r="H98" s="152"/>
      <c r="I98" s="151">
        <f>ROUND(E98*H98,2)</f>
        <v>0</v>
      </c>
      <c r="J98" s="152"/>
      <c r="K98" s="151">
        <f>ROUND(E98*J98,2)</f>
        <v>0</v>
      </c>
      <c r="L98" s="151">
        <v>21</v>
      </c>
      <c r="M98" s="151">
        <f>G98*(1+L98/100)</f>
        <v>0</v>
      </c>
      <c r="N98" s="150">
        <v>5.1999999999999995E-4</v>
      </c>
      <c r="O98" s="150">
        <f>ROUND(E98*N98,2)</f>
        <v>0.23</v>
      </c>
      <c r="P98" s="150">
        <v>0</v>
      </c>
      <c r="Q98" s="150">
        <f>ROUND(E98*P98,2)</f>
        <v>0</v>
      </c>
      <c r="R98" s="151"/>
      <c r="S98" s="151" t="s">
        <v>133</v>
      </c>
      <c r="T98" s="151" t="s">
        <v>133</v>
      </c>
      <c r="U98" s="151">
        <v>0.19600000000000001</v>
      </c>
      <c r="V98" s="151">
        <f>ROUND(E98*U98,2)</f>
        <v>88.43</v>
      </c>
      <c r="W98" s="151"/>
      <c r="X98" s="151" t="s">
        <v>134</v>
      </c>
      <c r="Y98" s="151" t="s">
        <v>135</v>
      </c>
      <c r="Z98" s="141"/>
      <c r="AA98" s="141"/>
      <c r="AB98" s="141"/>
      <c r="AC98" s="141"/>
      <c r="AD98" s="141"/>
      <c r="AE98" s="141"/>
      <c r="AF98" s="141"/>
      <c r="AG98" s="141" t="s">
        <v>136</v>
      </c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</row>
    <row r="99" spans="1:60" outlineLevel="2" x14ac:dyDescent="0.25">
      <c r="A99" s="148"/>
      <c r="B99" s="149"/>
      <c r="C99" s="181" t="s">
        <v>243</v>
      </c>
      <c r="D99" s="153"/>
      <c r="E99" s="154">
        <v>451.19601999999998</v>
      </c>
      <c r="F99" s="151"/>
      <c r="G99" s="151"/>
      <c r="H99" s="151"/>
      <c r="I99" s="151"/>
      <c r="J99" s="151"/>
      <c r="K99" s="151"/>
      <c r="L99" s="151"/>
      <c r="M99" s="151"/>
      <c r="N99" s="150"/>
      <c r="O99" s="150"/>
      <c r="P99" s="150"/>
      <c r="Q99" s="150"/>
      <c r="R99" s="151"/>
      <c r="S99" s="151"/>
      <c r="T99" s="151"/>
      <c r="U99" s="151"/>
      <c r="V99" s="151"/>
      <c r="W99" s="151"/>
      <c r="X99" s="151"/>
      <c r="Y99" s="151"/>
      <c r="Z99" s="141"/>
      <c r="AA99" s="141"/>
      <c r="AB99" s="141"/>
      <c r="AC99" s="141"/>
      <c r="AD99" s="141"/>
      <c r="AE99" s="141"/>
      <c r="AF99" s="141"/>
      <c r="AG99" s="141" t="s">
        <v>138</v>
      </c>
      <c r="AH99" s="141">
        <v>5</v>
      </c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</row>
    <row r="100" spans="1:60" outlineLevel="1" x14ac:dyDescent="0.25">
      <c r="A100" s="172">
        <v>30</v>
      </c>
      <c r="B100" s="173" t="s">
        <v>244</v>
      </c>
      <c r="C100" s="183" t="s">
        <v>245</v>
      </c>
      <c r="D100" s="174" t="s">
        <v>190</v>
      </c>
      <c r="E100" s="175">
        <v>4.78965</v>
      </c>
      <c r="F100" s="176"/>
      <c r="G100" s="177">
        <f>ROUND(E100*F100,2)</f>
        <v>0</v>
      </c>
      <c r="H100" s="152"/>
      <c r="I100" s="151">
        <f>ROUND(E100*H100,2)</f>
        <v>0</v>
      </c>
      <c r="J100" s="152"/>
      <c r="K100" s="151">
        <f>ROUND(E100*J100,2)</f>
        <v>0</v>
      </c>
      <c r="L100" s="151">
        <v>21</v>
      </c>
      <c r="M100" s="151">
        <f>G100*(1+L100/100)</f>
        <v>0</v>
      </c>
      <c r="N100" s="150">
        <v>0</v>
      </c>
      <c r="O100" s="150">
        <f>ROUND(E100*N100,2)</f>
        <v>0</v>
      </c>
      <c r="P100" s="150">
        <v>0</v>
      </c>
      <c r="Q100" s="150">
        <f>ROUND(E100*P100,2)</f>
        <v>0</v>
      </c>
      <c r="R100" s="151"/>
      <c r="S100" s="151" t="s">
        <v>133</v>
      </c>
      <c r="T100" s="151" t="s">
        <v>133</v>
      </c>
      <c r="U100" s="151">
        <v>1.5669999999999999</v>
      </c>
      <c r="V100" s="151">
        <f>ROUND(E100*U100,2)</f>
        <v>7.51</v>
      </c>
      <c r="W100" s="151"/>
      <c r="X100" s="151" t="s">
        <v>227</v>
      </c>
      <c r="Y100" s="151" t="s">
        <v>135</v>
      </c>
      <c r="Z100" s="141"/>
      <c r="AA100" s="141"/>
      <c r="AB100" s="141"/>
      <c r="AC100" s="141"/>
      <c r="AD100" s="141"/>
      <c r="AE100" s="141"/>
      <c r="AF100" s="141"/>
      <c r="AG100" s="141" t="s">
        <v>246</v>
      </c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</row>
    <row r="101" spans="1:60" ht="13" x14ac:dyDescent="0.25">
      <c r="A101" s="159" t="s">
        <v>128</v>
      </c>
      <c r="B101" s="160" t="s">
        <v>90</v>
      </c>
      <c r="C101" s="179" t="s">
        <v>91</v>
      </c>
      <c r="D101" s="161"/>
      <c r="E101" s="162"/>
      <c r="F101" s="163"/>
      <c r="G101" s="164">
        <f>SUMIF(AG102:AG105,"&lt;&gt;NOR",G102:G105)</f>
        <v>0</v>
      </c>
      <c r="H101" s="158"/>
      <c r="I101" s="158">
        <f>SUM(I102:I105)</f>
        <v>0</v>
      </c>
      <c r="J101" s="158"/>
      <c r="K101" s="158">
        <f>SUM(K102:K105)</f>
        <v>0</v>
      </c>
      <c r="L101" s="158"/>
      <c r="M101" s="158">
        <f>SUM(M102:M105)</f>
        <v>0</v>
      </c>
      <c r="N101" s="157"/>
      <c r="O101" s="157">
        <f>SUM(O102:O105)</f>
        <v>1.5</v>
      </c>
      <c r="P101" s="157"/>
      <c r="Q101" s="157">
        <f>SUM(Q102:Q105)</f>
        <v>0</v>
      </c>
      <c r="R101" s="158"/>
      <c r="S101" s="158"/>
      <c r="T101" s="158"/>
      <c r="U101" s="158"/>
      <c r="V101" s="158">
        <f>SUM(V102:V105)</f>
        <v>321.82</v>
      </c>
      <c r="W101" s="158"/>
      <c r="X101" s="158"/>
      <c r="Y101" s="158"/>
      <c r="AG101" t="s">
        <v>129</v>
      </c>
    </row>
    <row r="102" spans="1:60" outlineLevel="1" x14ac:dyDescent="0.25">
      <c r="A102" s="166">
        <v>31</v>
      </c>
      <c r="B102" s="167" t="s">
        <v>247</v>
      </c>
      <c r="C102" s="180" t="s">
        <v>248</v>
      </c>
      <c r="D102" s="168" t="s">
        <v>132</v>
      </c>
      <c r="E102" s="169">
        <v>1787.8724299999999</v>
      </c>
      <c r="F102" s="170"/>
      <c r="G102" s="171">
        <f>ROUND(E102*F102,2)</f>
        <v>0</v>
      </c>
      <c r="H102" s="152"/>
      <c r="I102" s="151">
        <f>ROUND(E102*H102,2)</f>
        <v>0</v>
      </c>
      <c r="J102" s="152"/>
      <c r="K102" s="151">
        <f>ROUND(E102*J102,2)</f>
        <v>0</v>
      </c>
      <c r="L102" s="151">
        <v>21</v>
      </c>
      <c r="M102" s="151">
        <f>G102*(1+L102/100)</f>
        <v>0</v>
      </c>
      <c r="N102" s="150">
        <v>8.4000000000000003E-4</v>
      </c>
      <c r="O102" s="150">
        <f>ROUND(E102*N102,2)</f>
        <v>1.5</v>
      </c>
      <c r="P102" s="150">
        <v>0</v>
      </c>
      <c r="Q102" s="150">
        <f>ROUND(E102*P102,2)</f>
        <v>0</v>
      </c>
      <c r="R102" s="151"/>
      <c r="S102" s="151" t="s">
        <v>133</v>
      </c>
      <c r="T102" s="151" t="s">
        <v>133</v>
      </c>
      <c r="U102" s="151">
        <v>0.18</v>
      </c>
      <c r="V102" s="151">
        <f>ROUND(E102*U102,2)</f>
        <v>321.82</v>
      </c>
      <c r="W102" s="151"/>
      <c r="X102" s="151" t="s">
        <v>134</v>
      </c>
      <c r="Y102" s="151" t="s">
        <v>135</v>
      </c>
      <c r="Z102" s="141"/>
      <c r="AA102" s="141"/>
      <c r="AB102" s="141"/>
      <c r="AC102" s="141"/>
      <c r="AD102" s="141"/>
      <c r="AE102" s="141"/>
      <c r="AF102" s="141"/>
      <c r="AG102" s="141" t="s">
        <v>136</v>
      </c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</row>
    <row r="103" spans="1:60" outlineLevel="2" x14ac:dyDescent="0.25">
      <c r="A103" s="148"/>
      <c r="B103" s="149"/>
      <c r="C103" s="181" t="s">
        <v>249</v>
      </c>
      <c r="D103" s="153"/>
      <c r="E103" s="154">
        <v>769.05664999999999</v>
      </c>
      <c r="F103" s="151"/>
      <c r="G103" s="151"/>
      <c r="H103" s="151"/>
      <c r="I103" s="151"/>
      <c r="J103" s="151"/>
      <c r="K103" s="151"/>
      <c r="L103" s="151"/>
      <c r="M103" s="151"/>
      <c r="N103" s="150"/>
      <c r="O103" s="150"/>
      <c r="P103" s="150"/>
      <c r="Q103" s="150"/>
      <c r="R103" s="151"/>
      <c r="S103" s="151"/>
      <c r="T103" s="151"/>
      <c r="U103" s="151"/>
      <c r="V103" s="151"/>
      <c r="W103" s="151"/>
      <c r="X103" s="151"/>
      <c r="Y103" s="151"/>
      <c r="Z103" s="141"/>
      <c r="AA103" s="141"/>
      <c r="AB103" s="141"/>
      <c r="AC103" s="141"/>
      <c r="AD103" s="141"/>
      <c r="AE103" s="141"/>
      <c r="AF103" s="141"/>
      <c r="AG103" s="141" t="s">
        <v>138</v>
      </c>
      <c r="AH103" s="141">
        <v>0</v>
      </c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</row>
    <row r="104" spans="1:60" outlineLevel="3" x14ac:dyDescent="0.25">
      <c r="A104" s="148"/>
      <c r="B104" s="149"/>
      <c r="C104" s="181" t="s">
        <v>250</v>
      </c>
      <c r="D104" s="153"/>
      <c r="E104" s="154">
        <v>933.67899999999997</v>
      </c>
      <c r="F104" s="151"/>
      <c r="G104" s="151"/>
      <c r="H104" s="151"/>
      <c r="I104" s="151"/>
      <c r="J104" s="151"/>
      <c r="K104" s="151"/>
      <c r="L104" s="151"/>
      <c r="M104" s="151"/>
      <c r="N104" s="150"/>
      <c r="O104" s="150"/>
      <c r="P104" s="150"/>
      <c r="Q104" s="150"/>
      <c r="R104" s="151"/>
      <c r="S104" s="151"/>
      <c r="T104" s="151"/>
      <c r="U104" s="151"/>
      <c r="V104" s="151"/>
      <c r="W104" s="151"/>
      <c r="X104" s="151"/>
      <c r="Y104" s="151"/>
      <c r="Z104" s="141"/>
      <c r="AA104" s="141"/>
      <c r="AB104" s="141"/>
      <c r="AC104" s="141"/>
      <c r="AD104" s="141"/>
      <c r="AE104" s="141"/>
      <c r="AF104" s="141"/>
      <c r="AG104" s="141" t="s">
        <v>138</v>
      </c>
      <c r="AH104" s="141">
        <v>0</v>
      </c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</row>
    <row r="105" spans="1:60" outlineLevel="3" x14ac:dyDescent="0.25">
      <c r="A105" s="148"/>
      <c r="B105" s="149"/>
      <c r="C105" s="182" t="s">
        <v>139</v>
      </c>
      <c r="D105" s="155"/>
      <c r="E105" s="156">
        <v>85.136780000000002</v>
      </c>
      <c r="F105" s="151"/>
      <c r="G105" s="151"/>
      <c r="H105" s="151"/>
      <c r="I105" s="151"/>
      <c r="J105" s="151"/>
      <c r="K105" s="151"/>
      <c r="L105" s="151"/>
      <c r="M105" s="151"/>
      <c r="N105" s="150"/>
      <c r="O105" s="150"/>
      <c r="P105" s="150"/>
      <c r="Q105" s="150"/>
      <c r="R105" s="151"/>
      <c r="S105" s="151"/>
      <c r="T105" s="151"/>
      <c r="U105" s="151"/>
      <c r="V105" s="151"/>
      <c r="W105" s="151"/>
      <c r="X105" s="151"/>
      <c r="Y105" s="151"/>
      <c r="Z105" s="141"/>
      <c r="AA105" s="141"/>
      <c r="AB105" s="141"/>
      <c r="AC105" s="141"/>
      <c r="AD105" s="141"/>
      <c r="AE105" s="141"/>
      <c r="AF105" s="141"/>
      <c r="AG105" s="141" t="s">
        <v>138</v>
      </c>
      <c r="AH105" s="141">
        <v>4</v>
      </c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</row>
    <row r="106" spans="1:60" ht="13" x14ac:dyDescent="0.25">
      <c r="A106" s="159" t="s">
        <v>128</v>
      </c>
      <c r="B106" s="160" t="s">
        <v>98</v>
      </c>
      <c r="C106" s="179" t="s">
        <v>99</v>
      </c>
      <c r="D106" s="161"/>
      <c r="E106" s="162"/>
      <c r="F106" s="163"/>
      <c r="G106" s="164">
        <f>SUMIF(AG107:AG109,"&lt;&gt;NOR",G107:G109)</f>
        <v>0</v>
      </c>
      <c r="H106" s="158"/>
      <c r="I106" s="158">
        <f>SUM(I107:I109)</f>
        <v>0</v>
      </c>
      <c r="J106" s="158"/>
      <c r="K106" s="158">
        <f>SUM(K107:K109)</f>
        <v>0</v>
      </c>
      <c r="L106" s="158"/>
      <c r="M106" s="158">
        <f>SUM(M107:M109)</f>
        <v>0</v>
      </c>
      <c r="N106" s="157"/>
      <c r="O106" s="157">
        <f>SUM(O107:O109)</f>
        <v>0</v>
      </c>
      <c r="P106" s="157"/>
      <c r="Q106" s="157">
        <f>SUM(Q107:Q109)</f>
        <v>0</v>
      </c>
      <c r="R106" s="158"/>
      <c r="S106" s="158"/>
      <c r="T106" s="158"/>
      <c r="U106" s="158"/>
      <c r="V106" s="158">
        <f>SUM(V107:V109)</f>
        <v>0</v>
      </c>
      <c r="W106" s="158"/>
      <c r="X106" s="158"/>
      <c r="Y106" s="158"/>
      <c r="AG106" t="s">
        <v>129</v>
      </c>
    </row>
    <row r="107" spans="1:60" outlineLevel="1" x14ac:dyDescent="0.25">
      <c r="A107" s="172">
        <v>32</v>
      </c>
      <c r="B107" s="173" t="s">
        <v>251</v>
      </c>
      <c r="C107" s="183" t="s">
        <v>252</v>
      </c>
      <c r="D107" s="174" t="s">
        <v>253</v>
      </c>
      <c r="E107" s="175">
        <v>1</v>
      </c>
      <c r="F107" s="176"/>
      <c r="G107" s="177">
        <f>ROUND(E107*F107,2)</f>
        <v>0</v>
      </c>
      <c r="H107" s="152"/>
      <c r="I107" s="151">
        <f>ROUND(E107*H107,2)</f>
        <v>0</v>
      </c>
      <c r="J107" s="152"/>
      <c r="K107" s="151">
        <f>ROUND(E107*J107,2)</f>
        <v>0</v>
      </c>
      <c r="L107" s="151">
        <v>21</v>
      </c>
      <c r="M107" s="151">
        <f>G107*(1+L107/100)</f>
        <v>0</v>
      </c>
      <c r="N107" s="150">
        <v>0</v>
      </c>
      <c r="O107" s="150">
        <f>ROUND(E107*N107,2)</f>
        <v>0</v>
      </c>
      <c r="P107" s="150">
        <v>0</v>
      </c>
      <c r="Q107" s="150">
        <f>ROUND(E107*P107,2)</f>
        <v>0</v>
      </c>
      <c r="R107" s="151"/>
      <c r="S107" s="151" t="s">
        <v>254</v>
      </c>
      <c r="T107" s="151" t="s">
        <v>255</v>
      </c>
      <c r="U107" s="151">
        <v>0</v>
      </c>
      <c r="V107" s="151">
        <f>ROUND(E107*U107,2)</f>
        <v>0</v>
      </c>
      <c r="W107" s="151"/>
      <c r="X107" s="151" t="s">
        <v>210</v>
      </c>
      <c r="Y107" s="151" t="s">
        <v>135</v>
      </c>
      <c r="Z107" s="141"/>
      <c r="AA107" s="141"/>
      <c r="AB107" s="141"/>
      <c r="AC107" s="141"/>
      <c r="AD107" s="141"/>
      <c r="AE107" s="141"/>
      <c r="AF107" s="141"/>
      <c r="AG107" s="141" t="s">
        <v>211</v>
      </c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</row>
    <row r="108" spans="1:60" outlineLevel="1" x14ac:dyDescent="0.25">
      <c r="A108" s="166">
        <v>33</v>
      </c>
      <c r="B108" s="167" t="s">
        <v>256</v>
      </c>
      <c r="C108" s="180" t="s">
        <v>257</v>
      </c>
      <c r="D108" s="168" t="s">
        <v>258</v>
      </c>
      <c r="E108" s="169">
        <v>480</v>
      </c>
      <c r="F108" s="170"/>
      <c r="G108" s="171">
        <f>ROUND(E108*F108,2)</f>
        <v>0</v>
      </c>
      <c r="H108" s="152"/>
      <c r="I108" s="151">
        <f>ROUND(E108*H108,2)</f>
        <v>0</v>
      </c>
      <c r="J108" s="152"/>
      <c r="K108" s="151">
        <f>ROUND(E108*J108,2)</f>
        <v>0</v>
      </c>
      <c r="L108" s="151">
        <v>21</v>
      </c>
      <c r="M108" s="151">
        <f>G108*(1+L108/100)</f>
        <v>0</v>
      </c>
      <c r="N108" s="150">
        <v>0</v>
      </c>
      <c r="O108" s="150">
        <f>ROUND(E108*N108,2)</f>
        <v>0</v>
      </c>
      <c r="P108" s="150">
        <v>0</v>
      </c>
      <c r="Q108" s="150">
        <f>ROUND(E108*P108,2)</f>
        <v>0</v>
      </c>
      <c r="R108" s="151" t="s">
        <v>259</v>
      </c>
      <c r="S108" s="151" t="s">
        <v>133</v>
      </c>
      <c r="T108" s="151" t="s">
        <v>133</v>
      </c>
      <c r="U108" s="151">
        <v>0</v>
      </c>
      <c r="V108" s="151">
        <f>ROUND(E108*U108,2)</f>
        <v>0</v>
      </c>
      <c r="W108" s="151"/>
      <c r="X108" s="151" t="s">
        <v>260</v>
      </c>
      <c r="Y108" s="151" t="s">
        <v>135</v>
      </c>
      <c r="Z108" s="141"/>
      <c r="AA108" s="141"/>
      <c r="AB108" s="141"/>
      <c r="AC108" s="141"/>
      <c r="AD108" s="141"/>
      <c r="AE108" s="141"/>
      <c r="AF108" s="141"/>
      <c r="AG108" s="141" t="s">
        <v>261</v>
      </c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</row>
    <row r="109" spans="1:60" ht="60.5" outlineLevel="2" x14ac:dyDescent="0.25">
      <c r="A109" s="148"/>
      <c r="B109" s="149"/>
      <c r="C109" s="268" t="s">
        <v>262</v>
      </c>
      <c r="D109" s="269"/>
      <c r="E109" s="269"/>
      <c r="F109" s="269"/>
      <c r="G109" s="269"/>
      <c r="H109" s="151"/>
      <c r="I109" s="151"/>
      <c r="J109" s="151"/>
      <c r="K109" s="151"/>
      <c r="L109" s="151"/>
      <c r="M109" s="151"/>
      <c r="N109" s="150"/>
      <c r="O109" s="150"/>
      <c r="P109" s="150"/>
      <c r="Q109" s="150"/>
      <c r="R109" s="151"/>
      <c r="S109" s="151"/>
      <c r="T109" s="151"/>
      <c r="U109" s="151"/>
      <c r="V109" s="151"/>
      <c r="W109" s="151"/>
      <c r="X109" s="151"/>
      <c r="Y109" s="151"/>
      <c r="Z109" s="141"/>
      <c r="AA109" s="141"/>
      <c r="AB109" s="141"/>
      <c r="AC109" s="141"/>
      <c r="AD109" s="141"/>
      <c r="AE109" s="141"/>
      <c r="AF109" s="141"/>
      <c r="AG109" s="141" t="s">
        <v>202</v>
      </c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78" t="str">
        <f>C109</f>
        <v>Věžový jeřáb MB 1030.1 je pojízdný jeřáb s otočnou věží a vodorovným nebo šikmým výložníkem délky 28m nebo 32 m. Jeřáb lze použít se zasunutou věží s pracovní výškou 17m nebo s vysunutou věží s pracovní výškou 29m. Jeřáb je postaven na dráze s rozchodem kolejí 4,6 m. Poloměr otáčení jeřábu je 4,8m. Celkový příkon jeřábu je 60 kW a vyžaduje jistič minimálně 80A s vypínací charakteristikou D. Přívodní kabel H07RN-F 4Bx16 je zakončen hlavním vypínačem jeřábu 100A.Přeprava jeřábu je prováděna pomocí upraveného tahače TATRA 815 a třínápravového podvozku.</v>
      </c>
      <c r="BB109" s="141"/>
      <c r="BC109" s="141"/>
      <c r="BD109" s="141"/>
      <c r="BE109" s="141"/>
      <c r="BF109" s="141"/>
      <c r="BG109" s="141"/>
      <c r="BH109" s="141"/>
    </row>
    <row r="110" spans="1:60" x14ac:dyDescent="0.25">
      <c r="A110" s="3"/>
      <c r="B110" s="4"/>
      <c r="C110" s="184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v>12</v>
      </c>
      <c r="AF110">
        <v>21</v>
      </c>
      <c r="AG110" t="s">
        <v>114</v>
      </c>
    </row>
    <row r="111" spans="1:60" ht="13" x14ac:dyDescent="0.25">
      <c r="A111" s="144"/>
      <c r="B111" s="145" t="s">
        <v>30</v>
      </c>
      <c r="C111" s="185"/>
      <c r="D111" s="146"/>
      <c r="E111" s="147"/>
      <c r="F111" s="147"/>
      <c r="G111" s="165">
        <f>G8+G37+G72+G82+G85+G87+G101+G106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f>SUMIF(L7:L109,AE110,G7:G109)</f>
        <v>0</v>
      </c>
      <c r="AF111">
        <f>SUMIF(L7:L109,AF110,G7:G109)</f>
        <v>0</v>
      </c>
      <c r="AG111" t="s">
        <v>263</v>
      </c>
    </row>
    <row r="112" spans="1:60" x14ac:dyDescent="0.25">
      <c r="A112" s="3"/>
      <c r="B112" s="4"/>
      <c r="C112" s="184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5">
      <c r="A113" s="3"/>
      <c r="B113" s="4"/>
      <c r="C113" s="184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5">
      <c r="A114" s="254" t="s">
        <v>264</v>
      </c>
      <c r="B114" s="254"/>
      <c r="C114" s="255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5">
      <c r="A115" s="256"/>
      <c r="B115" s="257"/>
      <c r="C115" s="258"/>
      <c r="D115" s="257"/>
      <c r="E115" s="257"/>
      <c r="F115" s="257"/>
      <c r="G115" s="259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G115" t="s">
        <v>265</v>
      </c>
    </row>
    <row r="116" spans="1:33" x14ac:dyDescent="0.25">
      <c r="A116" s="260"/>
      <c r="B116" s="261"/>
      <c r="C116" s="262"/>
      <c r="D116" s="261"/>
      <c r="E116" s="261"/>
      <c r="F116" s="261"/>
      <c r="G116" s="26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33" x14ac:dyDescent="0.25">
      <c r="A117" s="260"/>
      <c r="B117" s="261"/>
      <c r="C117" s="262"/>
      <c r="D117" s="261"/>
      <c r="E117" s="261"/>
      <c r="F117" s="261"/>
      <c r="G117" s="26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33" x14ac:dyDescent="0.25">
      <c r="A118" s="260"/>
      <c r="B118" s="261"/>
      <c r="C118" s="262"/>
      <c r="D118" s="261"/>
      <c r="E118" s="261"/>
      <c r="F118" s="261"/>
      <c r="G118" s="26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33" x14ac:dyDescent="0.25">
      <c r="A119" s="264"/>
      <c r="B119" s="265"/>
      <c r="C119" s="266"/>
      <c r="D119" s="265"/>
      <c r="E119" s="265"/>
      <c r="F119" s="265"/>
      <c r="G119" s="267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33" x14ac:dyDescent="0.25">
      <c r="A120" s="3"/>
      <c r="B120" s="4"/>
      <c r="C120" s="184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33" x14ac:dyDescent="0.25">
      <c r="C121" s="186"/>
      <c r="D121" s="10"/>
      <c r="AG121" t="s">
        <v>266</v>
      </c>
    </row>
    <row r="122" spans="1:33" x14ac:dyDescent="0.25">
      <c r="D122" s="10"/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vnbzCyoHY3SCXMLLyzk6b3hQ0arHKZRCdUQ+DyNhJ4s4ErQZWLwKjgTF8jhysOxEQi60KzcHucTcHRngQWfng==" saltValue="dxB1fvaB094oFAN8uQcAlA==" spinCount="100000" sheet="1" objects="1" scenarios="1"/>
  <mergeCells count="9">
    <mergeCell ref="A115:G119"/>
    <mergeCell ref="C63:G63"/>
    <mergeCell ref="C84:G84"/>
    <mergeCell ref="C109:G109"/>
    <mergeCell ref="A1:G1"/>
    <mergeCell ref="C2:G2"/>
    <mergeCell ref="C3:G3"/>
    <mergeCell ref="C4:G4"/>
    <mergeCell ref="A114:C1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2246-FEEB-4424-B3C0-667F3FB6C080}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2.5" outlineLevelRow="3" x14ac:dyDescent="0.25"/>
  <cols>
    <col min="1" max="1" width="3.453125" customWidth="1"/>
    <col min="2" max="2" width="12.54296875" style="114" customWidth="1"/>
    <col min="3" max="3" width="38.26953125" style="114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 x14ac:dyDescent="0.35">
      <c r="A1" s="247" t="s">
        <v>7</v>
      </c>
      <c r="B1" s="247"/>
      <c r="C1" s="247"/>
      <c r="D1" s="247"/>
      <c r="E1" s="247"/>
      <c r="F1" s="247"/>
      <c r="G1" s="247"/>
      <c r="AG1" t="s">
        <v>102</v>
      </c>
    </row>
    <row r="2" spans="1:60" ht="25" customHeight="1" x14ac:dyDescent="0.25">
      <c r="A2" s="133" t="s">
        <v>8</v>
      </c>
      <c r="B2" s="49"/>
      <c r="C2" s="248" t="s">
        <v>385</v>
      </c>
      <c r="D2" s="249"/>
      <c r="E2" s="249"/>
      <c r="F2" s="249"/>
      <c r="G2" s="250"/>
      <c r="AG2" t="s">
        <v>103</v>
      </c>
    </row>
    <row r="3" spans="1:60" ht="25" customHeight="1" x14ac:dyDescent="0.25">
      <c r="A3" s="133" t="s">
        <v>9</v>
      </c>
      <c r="B3" s="49" t="s">
        <v>46</v>
      </c>
      <c r="C3" s="248" t="s">
        <v>47</v>
      </c>
      <c r="D3" s="249"/>
      <c r="E3" s="249"/>
      <c r="F3" s="249"/>
      <c r="G3" s="250"/>
      <c r="AC3" s="114" t="s">
        <v>103</v>
      </c>
      <c r="AG3" t="s">
        <v>104</v>
      </c>
    </row>
    <row r="4" spans="1:60" ht="25" customHeight="1" x14ac:dyDescent="0.25">
      <c r="A4" s="134" t="s">
        <v>10</v>
      </c>
      <c r="B4" s="135" t="s">
        <v>46</v>
      </c>
      <c r="C4" s="251" t="s">
        <v>48</v>
      </c>
      <c r="D4" s="252"/>
      <c r="E4" s="252"/>
      <c r="F4" s="252"/>
      <c r="G4" s="253"/>
      <c r="AG4" t="s">
        <v>105</v>
      </c>
    </row>
    <row r="5" spans="1:60" x14ac:dyDescent="0.25">
      <c r="D5" s="10"/>
    </row>
    <row r="6" spans="1:60" ht="37.5" x14ac:dyDescent="0.25">
      <c r="A6" s="137" t="s">
        <v>106</v>
      </c>
      <c r="B6" s="139" t="s">
        <v>107</v>
      </c>
      <c r="C6" s="139" t="s">
        <v>108</v>
      </c>
      <c r="D6" s="138" t="s">
        <v>109</v>
      </c>
      <c r="E6" s="137" t="s">
        <v>110</v>
      </c>
      <c r="F6" s="136" t="s">
        <v>111</v>
      </c>
      <c r="G6" s="137" t="s">
        <v>30</v>
      </c>
      <c r="H6" s="140" t="s">
        <v>31</v>
      </c>
      <c r="I6" s="140" t="s">
        <v>112</v>
      </c>
      <c r="J6" s="140" t="s">
        <v>32</v>
      </c>
      <c r="K6" s="140" t="s">
        <v>113</v>
      </c>
      <c r="L6" s="140" t="s">
        <v>114</v>
      </c>
      <c r="M6" s="140" t="s">
        <v>115</v>
      </c>
      <c r="N6" s="140" t="s">
        <v>116</v>
      </c>
      <c r="O6" s="140" t="s">
        <v>117</v>
      </c>
      <c r="P6" s="140" t="s">
        <v>118</v>
      </c>
      <c r="Q6" s="140" t="s">
        <v>119</v>
      </c>
      <c r="R6" s="140" t="s">
        <v>120</v>
      </c>
      <c r="S6" s="140" t="s">
        <v>121</v>
      </c>
      <c r="T6" s="140" t="s">
        <v>122</v>
      </c>
      <c r="U6" s="140" t="s">
        <v>123</v>
      </c>
      <c r="V6" s="140" t="s">
        <v>124</v>
      </c>
      <c r="W6" s="140" t="s">
        <v>125</v>
      </c>
      <c r="X6" s="140" t="s">
        <v>126</v>
      </c>
      <c r="Y6" s="140" t="s">
        <v>127</v>
      </c>
    </row>
    <row r="7" spans="1:60" hidden="1" x14ac:dyDescent="0.25">
      <c r="A7" s="3"/>
      <c r="B7" s="4"/>
      <c r="C7" s="4"/>
      <c r="D7" s="6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ht="13" x14ac:dyDescent="0.25">
      <c r="A8" s="159" t="s">
        <v>128</v>
      </c>
      <c r="B8" s="160" t="s">
        <v>72</v>
      </c>
      <c r="C8" s="179" t="s">
        <v>73</v>
      </c>
      <c r="D8" s="161"/>
      <c r="E8" s="162"/>
      <c r="F8" s="163"/>
      <c r="G8" s="164">
        <f>SUMIF(AG9:AG25,"&lt;&gt;NOR",G9:G25)</f>
        <v>0</v>
      </c>
      <c r="H8" s="158"/>
      <c r="I8" s="158">
        <f>SUM(I9:I25)</f>
        <v>0</v>
      </c>
      <c r="J8" s="158"/>
      <c r="K8" s="158">
        <f>SUM(K9:K25)</f>
        <v>0</v>
      </c>
      <c r="L8" s="158"/>
      <c r="M8" s="158">
        <f>SUM(M9:M25)</f>
        <v>0</v>
      </c>
      <c r="N8" s="157"/>
      <c r="O8" s="157">
        <f>SUM(O9:O25)</f>
        <v>0.94</v>
      </c>
      <c r="P8" s="157"/>
      <c r="Q8" s="157">
        <f>SUM(Q9:Q25)</f>
        <v>0</v>
      </c>
      <c r="R8" s="158"/>
      <c r="S8" s="158"/>
      <c r="T8" s="158"/>
      <c r="U8" s="158"/>
      <c r="V8" s="158">
        <f>SUM(V9:V25)</f>
        <v>25.64</v>
      </c>
      <c r="W8" s="158"/>
      <c r="X8" s="158"/>
      <c r="Y8" s="158"/>
      <c r="AG8" t="s">
        <v>129</v>
      </c>
    </row>
    <row r="9" spans="1:60" outlineLevel="1" x14ac:dyDescent="0.25">
      <c r="A9" s="166">
        <v>1</v>
      </c>
      <c r="B9" s="167" t="s">
        <v>267</v>
      </c>
      <c r="C9" s="180" t="s">
        <v>268</v>
      </c>
      <c r="D9" s="168" t="s">
        <v>142</v>
      </c>
      <c r="E9" s="169">
        <v>3.8587500000000001</v>
      </c>
      <c r="F9" s="170"/>
      <c r="G9" s="171">
        <f>ROUND(E9*F9,2)</f>
        <v>0</v>
      </c>
      <c r="H9" s="152"/>
      <c r="I9" s="151">
        <f>ROUND(E9*H9,2)</f>
        <v>0</v>
      </c>
      <c r="J9" s="152"/>
      <c r="K9" s="151">
        <f>ROUND(E9*J9,2)</f>
        <v>0</v>
      </c>
      <c r="L9" s="151">
        <v>21</v>
      </c>
      <c r="M9" s="151">
        <f>G9*(1+L9/100)</f>
        <v>0</v>
      </c>
      <c r="N9" s="150">
        <v>0</v>
      </c>
      <c r="O9" s="150">
        <f>ROUND(E9*N9,2)</f>
        <v>0</v>
      </c>
      <c r="P9" s="150">
        <v>0</v>
      </c>
      <c r="Q9" s="150">
        <f>ROUND(E9*P9,2)</f>
        <v>0</v>
      </c>
      <c r="R9" s="151"/>
      <c r="S9" s="151" t="s">
        <v>133</v>
      </c>
      <c r="T9" s="151" t="s">
        <v>133</v>
      </c>
      <c r="U9" s="151">
        <v>1.0999999999999999E-2</v>
      </c>
      <c r="V9" s="151">
        <f>ROUND(E9*U9,2)</f>
        <v>0.04</v>
      </c>
      <c r="W9" s="151"/>
      <c r="X9" s="151" t="s">
        <v>134</v>
      </c>
      <c r="Y9" s="151" t="s">
        <v>135</v>
      </c>
      <c r="Z9" s="141"/>
      <c r="AA9" s="141"/>
      <c r="AB9" s="141"/>
      <c r="AC9" s="141"/>
      <c r="AD9" s="141"/>
      <c r="AE9" s="141"/>
      <c r="AF9" s="141"/>
      <c r="AG9" s="141" t="s">
        <v>136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outlineLevel="2" x14ac:dyDescent="0.25">
      <c r="A10" s="148"/>
      <c r="B10" s="149"/>
      <c r="C10" s="181" t="s">
        <v>269</v>
      </c>
      <c r="D10" s="153"/>
      <c r="E10" s="154">
        <v>3.6749999999999998</v>
      </c>
      <c r="F10" s="151"/>
      <c r="G10" s="151"/>
      <c r="H10" s="151"/>
      <c r="I10" s="151"/>
      <c r="J10" s="151"/>
      <c r="K10" s="151"/>
      <c r="L10" s="151"/>
      <c r="M10" s="151"/>
      <c r="N10" s="150"/>
      <c r="O10" s="150"/>
      <c r="P10" s="150"/>
      <c r="Q10" s="150"/>
      <c r="R10" s="151"/>
      <c r="S10" s="151"/>
      <c r="T10" s="151"/>
      <c r="U10" s="151"/>
      <c r="V10" s="151"/>
      <c r="W10" s="151"/>
      <c r="X10" s="151"/>
      <c r="Y10" s="151"/>
      <c r="Z10" s="141"/>
      <c r="AA10" s="141"/>
      <c r="AB10" s="141"/>
      <c r="AC10" s="141"/>
      <c r="AD10" s="141"/>
      <c r="AE10" s="141"/>
      <c r="AF10" s="141"/>
      <c r="AG10" s="141" t="s">
        <v>138</v>
      </c>
      <c r="AH10" s="141">
        <v>0</v>
      </c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</row>
    <row r="11" spans="1:60" outlineLevel="3" x14ac:dyDescent="0.25">
      <c r="A11" s="148"/>
      <c r="B11" s="149"/>
      <c r="C11" s="182" t="s">
        <v>139</v>
      </c>
      <c r="D11" s="155"/>
      <c r="E11" s="156">
        <v>0.18375</v>
      </c>
      <c r="F11" s="151"/>
      <c r="G11" s="151"/>
      <c r="H11" s="151"/>
      <c r="I11" s="151"/>
      <c r="J11" s="151"/>
      <c r="K11" s="151"/>
      <c r="L11" s="151"/>
      <c r="M11" s="151"/>
      <c r="N11" s="150"/>
      <c r="O11" s="150"/>
      <c r="P11" s="150"/>
      <c r="Q11" s="150"/>
      <c r="R11" s="151"/>
      <c r="S11" s="151"/>
      <c r="T11" s="151"/>
      <c r="U11" s="151"/>
      <c r="V11" s="151"/>
      <c r="W11" s="151"/>
      <c r="X11" s="151"/>
      <c r="Y11" s="151"/>
      <c r="Z11" s="141"/>
      <c r="AA11" s="141"/>
      <c r="AB11" s="141"/>
      <c r="AC11" s="141"/>
      <c r="AD11" s="141"/>
      <c r="AE11" s="141"/>
      <c r="AF11" s="141"/>
      <c r="AG11" s="141" t="s">
        <v>138</v>
      </c>
      <c r="AH11" s="141">
        <v>4</v>
      </c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outlineLevel="1" x14ac:dyDescent="0.25">
      <c r="A12" s="166">
        <v>2</v>
      </c>
      <c r="B12" s="167" t="s">
        <v>270</v>
      </c>
      <c r="C12" s="180" t="s">
        <v>271</v>
      </c>
      <c r="D12" s="168" t="s">
        <v>142</v>
      </c>
      <c r="E12" s="169">
        <v>3.8587500000000001</v>
      </c>
      <c r="F12" s="170"/>
      <c r="G12" s="171">
        <f>ROUND(E12*F12,2)</f>
        <v>0</v>
      </c>
      <c r="H12" s="152"/>
      <c r="I12" s="151">
        <f>ROUND(E12*H12,2)</f>
        <v>0</v>
      </c>
      <c r="J12" s="152"/>
      <c r="K12" s="151">
        <f>ROUND(E12*J12,2)</f>
        <v>0</v>
      </c>
      <c r="L12" s="151">
        <v>21</v>
      </c>
      <c r="M12" s="151">
        <f>G12*(1+L12/100)</f>
        <v>0</v>
      </c>
      <c r="N12" s="150">
        <v>0</v>
      </c>
      <c r="O12" s="150">
        <f>ROUND(E12*N12,2)</f>
        <v>0</v>
      </c>
      <c r="P12" s="150">
        <v>0</v>
      </c>
      <c r="Q12" s="150">
        <f>ROUND(E12*P12,2)</f>
        <v>0</v>
      </c>
      <c r="R12" s="151"/>
      <c r="S12" s="151" t="s">
        <v>133</v>
      </c>
      <c r="T12" s="151" t="s">
        <v>133</v>
      </c>
      <c r="U12" s="151">
        <v>0.65200000000000002</v>
      </c>
      <c r="V12" s="151">
        <f>ROUND(E12*U12,2)</f>
        <v>2.52</v>
      </c>
      <c r="W12" s="151"/>
      <c r="X12" s="151" t="s">
        <v>134</v>
      </c>
      <c r="Y12" s="151" t="s">
        <v>135</v>
      </c>
      <c r="Z12" s="141"/>
      <c r="AA12" s="141"/>
      <c r="AB12" s="141"/>
      <c r="AC12" s="141"/>
      <c r="AD12" s="141"/>
      <c r="AE12" s="141"/>
      <c r="AF12" s="141"/>
      <c r="AG12" s="141" t="s">
        <v>136</v>
      </c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</row>
    <row r="13" spans="1:60" outlineLevel="2" x14ac:dyDescent="0.25">
      <c r="A13" s="148"/>
      <c r="B13" s="149"/>
      <c r="C13" s="181" t="s">
        <v>272</v>
      </c>
      <c r="D13" s="153"/>
      <c r="E13" s="154">
        <v>3.8587500000000001</v>
      </c>
      <c r="F13" s="151"/>
      <c r="G13" s="151"/>
      <c r="H13" s="151"/>
      <c r="I13" s="151"/>
      <c r="J13" s="151"/>
      <c r="K13" s="151"/>
      <c r="L13" s="151"/>
      <c r="M13" s="151"/>
      <c r="N13" s="150"/>
      <c r="O13" s="150"/>
      <c r="P13" s="150"/>
      <c r="Q13" s="150"/>
      <c r="R13" s="151"/>
      <c r="S13" s="151"/>
      <c r="T13" s="151"/>
      <c r="U13" s="151"/>
      <c r="V13" s="151"/>
      <c r="W13" s="151"/>
      <c r="X13" s="151"/>
      <c r="Y13" s="151"/>
      <c r="Z13" s="141"/>
      <c r="AA13" s="141"/>
      <c r="AB13" s="141"/>
      <c r="AC13" s="141"/>
      <c r="AD13" s="141"/>
      <c r="AE13" s="141"/>
      <c r="AF13" s="141"/>
      <c r="AG13" s="141" t="s">
        <v>138</v>
      </c>
      <c r="AH13" s="141">
        <v>5</v>
      </c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</row>
    <row r="14" spans="1:60" outlineLevel="1" x14ac:dyDescent="0.25">
      <c r="A14" s="166">
        <v>3</v>
      </c>
      <c r="B14" s="167" t="s">
        <v>157</v>
      </c>
      <c r="C14" s="180" t="s">
        <v>158</v>
      </c>
      <c r="D14" s="168" t="s">
        <v>142</v>
      </c>
      <c r="E14" s="169">
        <v>3.8587500000000001</v>
      </c>
      <c r="F14" s="170"/>
      <c r="G14" s="171">
        <f>ROUND(E14*F14,2)</f>
        <v>0</v>
      </c>
      <c r="H14" s="152"/>
      <c r="I14" s="151">
        <f>ROUND(E14*H14,2)</f>
        <v>0</v>
      </c>
      <c r="J14" s="152"/>
      <c r="K14" s="151">
        <f>ROUND(E14*J14,2)</f>
        <v>0</v>
      </c>
      <c r="L14" s="151">
        <v>21</v>
      </c>
      <c r="M14" s="151">
        <f>G14*(1+L14/100)</f>
        <v>0</v>
      </c>
      <c r="N14" s="150">
        <v>0</v>
      </c>
      <c r="O14" s="150">
        <f>ROUND(E14*N14,2)</f>
        <v>0</v>
      </c>
      <c r="P14" s="150">
        <v>0</v>
      </c>
      <c r="Q14" s="150">
        <f>ROUND(E14*P14,2)</f>
        <v>0</v>
      </c>
      <c r="R14" s="151"/>
      <c r="S14" s="151" t="s">
        <v>133</v>
      </c>
      <c r="T14" s="151" t="s">
        <v>133</v>
      </c>
      <c r="U14" s="151">
        <v>3.1E-2</v>
      </c>
      <c r="V14" s="151">
        <f>ROUND(E14*U14,2)</f>
        <v>0.12</v>
      </c>
      <c r="W14" s="151"/>
      <c r="X14" s="151" t="s">
        <v>134</v>
      </c>
      <c r="Y14" s="151" t="s">
        <v>135</v>
      </c>
      <c r="Z14" s="141"/>
      <c r="AA14" s="141"/>
      <c r="AB14" s="141"/>
      <c r="AC14" s="141"/>
      <c r="AD14" s="141"/>
      <c r="AE14" s="141"/>
      <c r="AF14" s="141"/>
      <c r="AG14" s="141" t="s">
        <v>136</v>
      </c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</row>
    <row r="15" spans="1:60" outlineLevel="2" x14ac:dyDescent="0.25">
      <c r="A15" s="148"/>
      <c r="B15" s="149"/>
      <c r="C15" s="268" t="s">
        <v>273</v>
      </c>
      <c r="D15" s="269"/>
      <c r="E15" s="269"/>
      <c r="F15" s="269"/>
      <c r="G15" s="269"/>
      <c r="H15" s="151"/>
      <c r="I15" s="151"/>
      <c r="J15" s="151"/>
      <c r="K15" s="151"/>
      <c r="L15" s="151"/>
      <c r="M15" s="151"/>
      <c r="N15" s="150"/>
      <c r="O15" s="150"/>
      <c r="P15" s="150"/>
      <c r="Q15" s="150"/>
      <c r="R15" s="151"/>
      <c r="S15" s="151"/>
      <c r="T15" s="151"/>
      <c r="U15" s="151"/>
      <c r="V15" s="151"/>
      <c r="W15" s="151"/>
      <c r="X15" s="151"/>
      <c r="Y15" s="151"/>
      <c r="Z15" s="141"/>
      <c r="AA15" s="141"/>
      <c r="AB15" s="141"/>
      <c r="AC15" s="141"/>
      <c r="AD15" s="141"/>
      <c r="AE15" s="141"/>
      <c r="AF15" s="141"/>
      <c r="AG15" s="141" t="s">
        <v>202</v>
      </c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78" t="str">
        <f>C15</f>
        <v>Uložení sypaniny do násypů nebo na skládku s rozprostřením sypaniny ve vrstvách a s hrubým urovnáním.</v>
      </c>
      <c r="BB15" s="141"/>
      <c r="BC15" s="141"/>
      <c r="BD15" s="141"/>
      <c r="BE15" s="141"/>
      <c r="BF15" s="141"/>
      <c r="BG15" s="141"/>
      <c r="BH15" s="141"/>
    </row>
    <row r="16" spans="1:60" outlineLevel="2" x14ac:dyDescent="0.25">
      <c r="A16" s="148"/>
      <c r="B16" s="149"/>
      <c r="C16" s="181" t="s">
        <v>274</v>
      </c>
      <c r="D16" s="153"/>
      <c r="E16" s="154">
        <v>3.8587500000000001</v>
      </c>
      <c r="F16" s="151"/>
      <c r="G16" s="151"/>
      <c r="H16" s="151"/>
      <c r="I16" s="151"/>
      <c r="J16" s="151"/>
      <c r="K16" s="151"/>
      <c r="L16" s="151"/>
      <c r="M16" s="151"/>
      <c r="N16" s="150"/>
      <c r="O16" s="150"/>
      <c r="P16" s="150"/>
      <c r="Q16" s="150"/>
      <c r="R16" s="151"/>
      <c r="S16" s="151"/>
      <c r="T16" s="151"/>
      <c r="U16" s="151"/>
      <c r="V16" s="151"/>
      <c r="W16" s="151"/>
      <c r="X16" s="151"/>
      <c r="Y16" s="151"/>
      <c r="Z16" s="141"/>
      <c r="AA16" s="141"/>
      <c r="AB16" s="141"/>
      <c r="AC16" s="141"/>
      <c r="AD16" s="141"/>
      <c r="AE16" s="141"/>
      <c r="AF16" s="141"/>
      <c r="AG16" s="141" t="s">
        <v>138</v>
      </c>
      <c r="AH16" s="141">
        <v>5</v>
      </c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outlineLevel="1" x14ac:dyDescent="0.25">
      <c r="A17" s="166">
        <v>4</v>
      </c>
      <c r="B17" s="167" t="s">
        <v>159</v>
      </c>
      <c r="C17" s="180" t="s">
        <v>160</v>
      </c>
      <c r="D17" s="168" t="s">
        <v>142</v>
      </c>
      <c r="E17" s="169">
        <v>3.8587500000000001</v>
      </c>
      <c r="F17" s="170"/>
      <c r="G17" s="171">
        <f>ROUND(E17*F17,2)</f>
        <v>0</v>
      </c>
      <c r="H17" s="152"/>
      <c r="I17" s="151">
        <f>ROUND(E17*H17,2)</f>
        <v>0</v>
      </c>
      <c r="J17" s="152"/>
      <c r="K17" s="151">
        <f>ROUND(E17*J17,2)</f>
        <v>0</v>
      </c>
      <c r="L17" s="151">
        <v>21</v>
      </c>
      <c r="M17" s="151">
        <f>G17*(1+L17/100)</f>
        <v>0</v>
      </c>
      <c r="N17" s="150">
        <v>0</v>
      </c>
      <c r="O17" s="150">
        <f>ROUND(E17*N17,2)</f>
        <v>0</v>
      </c>
      <c r="P17" s="150">
        <v>0</v>
      </c>
      <c r="Q17" s="150">
        <f>ROUND(E17*P17,2)</f>
        <v>0</v>
      </c>
      <c r="R17" s="151"/>
      <c r="S17" s="151" t="s">
        <v>133</v>
      </c>
      <c r="T17" s="151" t="s">
        <v>133</v>
      </c>
      <c r="U17" s="151">
        <v>8.9999999999999993E-3</v>
      </c>
      <c r="V17" s="151">
        <f>ROUND(E17*U17,2)</f>
        <v>0.03</v>
      </c>
      <c r="W17" s="151"/>
      <c r="X17" s="151" t="s">
        <v>134</v>
      </c>
      <c r="Y17" s="151" t="s">
        <v>135</v>
      </c>
      <c r="Z17" s="141"/>
      <c r="AA17" s="141"/>
      <c r="AB17" s="141"/>
      <c r="AC17" s="141"/>
      <c r="AD17" s="141"/>
      <c r="AE17" s="141"/>
      <c r="AF17" s="141"/>
      <c r="AG17" s="141" t="s">
        <v>136</v>
      </c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</row>
    <row r="18" spans="1:60" outlineLevel="2" x14ac:dyDescent="0.25">
      <c r="A18" s="148"/>
      <c r="B18" s="149"/>
      <c r="C18" s="181" t="s">
        <v>275</v>
      </c>
      <c r="D18" s="153"/>
      <c r="E18" s="154">
        <v>3.8587500000000001</v>
      </c>
      <c r="F18" s="151"/>
      <c r="G18" s="151"/>
      <c r="H18" s="151"/>
      <c r="I18" s="151"/>
      <c r="J18" s="151"/>
      <c r="K18" s="151"/>
      <c r="L18" s="151"/>
      <c r="M18" s="151"/>
      <c r="N18" s="150"/>
      <c r="O18" s="150"/>
      <c r="P18" s="150"/>
      <c r="Q18" s="150"/>
      <c r="R18" s="151"/>
      <c r="S18" s="151"/>
      <c r="T18" s="151"/>
      <c r="U18" s="151"/>
      <c r="V18" s="151"/>
      <c r="W18" s="151"/>
      <c r="X18" s="151"/>
      <c r="Y18" s="151"/>
      <c r="Z18" s="141"/>
      <c r="AA18" s="141"/>
      <c r="AB18" s="141"/>
      <c r="AC18" s="141"/>
      <c r="AD18" s="141"/>
      <c r="AE18" s="141"/>
      <c r="AF18" s="141"/>
      <c r="AG18" s="141" t="s">
        <v>138</v>
      </c>
      <c r="AH18" s="141">
        <v>5</v>
      </c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</row>
    <row r="19" spans="1:60" outlineLevel="1" x14ac:dyDescent="0.25">
      <c r="A19" s="166">
        <v>5</v>
      </c>
      <c r="B19" s="167" t="s">
        <v>276</v>
      </c>
      <c r="C19" s="180" t="s">
        <v>277</v>
      </c>
      <c r="D19" s="168" t="s">
        <v>142</v>
      </c>
      <c r="E19" s="169">
        <v>13.897500000000001</v>
      </c>
      <c r="F19" s="170"/>
      <c r="G19" s="171">
        <f>ROUND(E19*F19,2)</f>
        <v>0</v>
      </c>
      <c r="H19" s="152"/>
      <c r="I19" s="151">
        <f>ROUND(E19*H19,2)</f>
        <v>0</v>
      </c>
      <c r="J19" s="152"/>
      <c r="K19" s="151">
        <f>ROUND(E19*J19,2)</f>
        <v>0</v>
      </c>
      <c r="L19" s="151">
        <v>21</v>
      </c>
      <c r="M19" s="151">
        <f>G19*(1+L19/100)</f>
        <v>0</v>
      </c>
      <c r="N19" s="150">
        <v>0</v>
      </c>
      <c r="O19" s="150">
        <f>ROUND(E19*N19,2)</f>
        <v>0</v>
      </c>
      <c r="P19" s="150">
        <v>0</v>
      </c>
      <c r="Q19" s="150">
        <f>ROUND(E19*P19,2)</f>
        <v>0</v>
      </c>
      <c r="R19" s="151"/>
      <c r="S19" s="151" t="s">
        <v>133</v>
      </c>
      <c r="T19" s="151" t="s">
        <v>133</v>
      </c>
      <c r="U19" s="151">
        <v>1.587</v>
      </c>
      <c r="V19" s="151">
        <f>ROUND(E19*U19,2)</f>
        <v>22.06</v>
      </c>
      <c r="W19" s="151"/>
      <c r="X19" s="151" t="s">
        <v>134</v>
      </c>
      <c r="Y19" s="151" t="s">
        <v>135</v>
      </c>
      <c r="Z19" s="141"/>
      <c r="AA19" s="141"/>
      <c r="AB19" s="141"/>
      <c r="AC19" s="141"/>
      <c r="AD19" s="141"/>
      <c r="AE19" s="141"/>
      <c r="AF19" s="141"/>
      <c r="AG19" s="141" t="s">
        <v>136</v>
      </c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outlineLevel="2" x14ac:dyDescent="0.25">
      <c r="A20" s="148"/>
      <c r="B20" s="149"/>
      <c r="C20" s="181" t="s">
        <v>278</v>
      </c>
      <c r="D20" s="153"/>
      <c r="E20" s="154">
        <v>15</v>
      </c>
      <c r="F20" s="151"/>
      <c r="G20" s="151"/>
      <c r="H20" s="151"/>
      <c r="I20" s="151"/>
      <c r="J20" s="151"/>
      <c r="K20" s="151"/>
      <c r="L20" s="151"/>
      <c r="M20" s="151"/>
      <c r="N20" s="150"/>
      <c r="O20" s="150"/>
      <c r="P20" s="150"/>
      <c r="Q20" s="150"/>
      <c r="R20" s="151"/>
      <c r="S20" s="151"/>
      <c r="T20" s="151"/>
      <c r="U20" s="151"/>
      <c r="V20" s="151"/>
      <c r="W20" s="151"/>
      <c r="X20" s="151"/>
      <c r="Y20" s="151"/>
      <c r="Z20" s="141"/>
      <c r="AA20" s="141"/>
      <c r="AB20" s="141"/>
      <c r="AC20" s="141"/>
      <c r="AD20" s="141"/>
      <c r="AE20" s="141"/>
      <c r="AF20" s="141"/>
      <c r="AG20" s="141" t="s">
        <v>138</v>
      </c>
      <c r="AH20" s="141">
        <v>5</v>
      </c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</row>
    <row r="21" spans="1:60" outlineLevel="3" x14ac:dyDescent="0.25">
      <c r="A21" s="148"/>
      <c r="B21" s="149"/>
      <c r="C21" s="181" t="s">
        <v>279</v>
      </c>
      <c r="D21" s="153"/>
      <c r="E21" s="154">
        <v>-0.55125000000000002</v>
      </c>
      <c r="F21" s="151"/>
      <c r="G21" s="151"/>
      <c r="H21" s="151"/>
      <c r="I21" s="151"/>
      <c r="J21" s="151"/>
      <c r="K21" s="151"/>
      <c r="L21" s="151"/>
      <c r="M21" s="151"/>
      <c r="N21" s="150"/>
      <c r="O21" s="150"/>
      <c r="P21" s="150"/>
      <c r="Q21" s="150"/>
      <c r="R21" s="151"/>
      <c r="S21" s="151"/>
      <c r="T21" s="151"/>
      <c r="U21" s="151"/>
      <c r="V21" s="151"/>
      <c r="W21" s="151"/>
      <c r="X21" s="151"/>
      <c r="Y21" s="151"/>
      <c r="Z21" s="141"/>
      <c r="AA21" s="141"/>
      <c r="AB21" s="141"/>
      <c r="AC21" s="141"/>
      <c r="AD21" s="141"/>
      <c r="AE21" s="141"/>
      <c r="AF21" s="141"/>
      <c r="AG21" s="141" t="s">
        <v>138</v>
      </c>
      <c r="AH21" s="141">
        <v>5</v>
      </c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</row>
    <row r="22" spans="1:60" outlineLevel="3" x14ac:dyDescent="0.25">
      <c r="A22" s="148"/>
      <c r="B22" s="149"/>
      <c r="C22" s="181" t="s">
        <v>280</v>
      </c>
      <c r="D22" s="153"/>
      <c r="E22" s="154">
        <v>-0.55125000000000002</v>
      </c>
      <c r="F22" s="151"/>
      <c r="G22" s="151"/>
      <c r="H22" s="151"/>
      <c r="I22" s="151"/>
      <c r="J22" s="151"/>
      <c r="K22" s="151"/>
      <c r="L22" s="151"/>
      <c r="M22" s="151"/>
      <c r="N22" s="150"/>
      <c r="O22" s="150"/>
      <c r="P22" s="150"/>
      <c r="Q22" s="150"/>
      <c r="R22" s="151"/>
      <c r="S22" s="151"/>
      <c r="T22" s="151"/>
      <c r="U22" s="151"/>
      <c r="V22" s="151"/>
      <c r="W22" s="151"/>
      <c r="X22" s="151"/>
      <c r="Y22" s="151"/>
      <c r="Z22" s="141"/>
      <c r="AA22" s="141"/>
      <c r="AB22" s="141"/>
      <c r="AC22" s="141"/>
      <c r="AD22" s="141"/>
      <c r="AE22" s="141"/>
      <c r="AF22" s="141"/>
      <c r="AG22" s="141" t="s">
        <v>138</v>
      </c>
      <c r="AH22" s="141">
        <v>5</v>
      </c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</row>
    <row r="23" spans="1:60" ht="20" outlineLevel="1" x14ac:dyDescent="0.25">
      <c r="A23" s="166">
        <v>6</v>
      </c>
      <c r="B23" s="167" t="s">
        <v>276</v>
      </c>
      <c r="C23" s="180" t="s">
        <v>281</v>
      </c>
      <c r="D23" s="168" t="s">
        <v>142</v>
      </c>
      <c r="E23" s="169">
        <v>0.55125000000000002</v>
      </c>
      <c r="F23" s="170"/>
      <c r="G23" s="171">
        <f>ROUND(E23*F23,2)</f>
        <v>0</v>
      </c>
      <c r="H23" s="152"/>
      <c r="I23" s="151">
        <f>ROUND(E23*H23,2)</f>
        <v>0</v>
      </c>
      <c r="J23" s="152"/>
      <c r="K23" s="151">
        <f>ROUND(E23*J23,2)</f>
        <v>0</v>
      </c>
      <c r="L23" s="151">
        <v>21</v>
      </c>
      <c r="M23" s="151">
        <f>G23*(1+L23/100)</f>
        <v>0</v>
      </c>
      <c r="N23" s="150">
        <v>1.7</v>
      </c>
      <c r="O23" s="150">
        <f>ROUND(E23*N23,2)</f>
        <v>0.94</v>
      </c>
      <c r="P23" s="150">
        <v>0</v>
      </c>
      <c r="Q23" s="150">
        <f>ROUND(E23*P23,2)</f>
        <v>0</v>
      </c>
      <c r="R23" s="151"/>
      <c r="S23" s="151" t="s">
        <v>133</v>
      </c>
      <c r="T23" s="151" t="s">
        <v>133</v>
      </c>
      <c r="U23" s="151">
        <v>1.587</v>
      </c>
      <c r="V23" s="151">
        <f>ROUND(E23*U23,2)</f>
        <v>0.87</v>
      </c>
      <c r="W23" s="151"/>
      <c r="X23" s="151" t="s">
        <v>134</v>
      </c>
      <c r="Y23" s="151" t="s">
        <v>135</v>
      </c>
      <c r="Z23" s="141"/>
      <c r="AA23" s="141"/>
      <c r="AB23" s="141"/>
      <c r="AC23" s="141"/>
      <c r="AD23" s="141"/>
      <c r="AE23" s="141"/>
      <c r="AF23" s="141"/>
      <c r="AG23" s="141" t="s">
        <v>136</v>
      </c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0" outlineLevel="2" x14ac:dyDescent="0.25">
      <c r="A24" s="148"/>
      <c r="B24" s="149"/>
      <c r="C24" s="181" t="s">
        <v>282</v>
      </c>
      <c r="D24" s="153"/>
      <c r="E24" s="154">
        <v>0.52500000000000002</v>
      </c>
      <c r="F24" s="151"/>
      <c r="G24" s="151"/>
      <c r="H24" s="151"/>
      <c r="I24" s="151"/>
      <c r="J24" s="151"/>
      <c r="K24" s="151"/>
      <c r="L24" s="151"/>
      <c r="M24" s="151"/>
      <c r="N24" s="150"/>
      <c r="O24" s="150"/>
      <c r="P24" s="150"/>
      <c r="Q24" s="150"/>
      <c r="R24" s="151"/>
      <c r="S24" s="151"/>
      <c r="T24" s="151"/>
      <c r="U24" s="151"/>
      <c r="V24" s="151"/>
      <c r="W24" s="151"/>
      <c r="X24" s="151"/>
      <c r="Y24" s="151"/>
      <c r="Z24" s="141"/>
      <c r="AA24" s="141"/>
      <c r="AB24" s="141"/>
      <c r="AC24" s="141"/>
      <c r="AD24" s="141"/>
      <c r="AE24" s="141"/>
      <c r="AF24" s="141"/>
      <c r="AG24" s="141" t="s">
        <v>138</v>
      </c>
      <c r="AH24" s="141">
        <v>0</v>
      </c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0" outlineLevel="3" x14ac:dyDescent="0.25">
      <c r="A25" s="148"/>
      <c r="B25" s="149"/>
      <c r="C25" s="182" t="s">
        <v>139</v>
      </c>
      <c r="D25" s="155"/>
      <c r="E25" s="156">
        <v>2.6249999999999999E-2</v>
      </c>
      <c r="F25" s="151"/>
      <c r="G25" s="151"/>
      <c r="H25" s="151"/>
      <c r="I25" s="151"/>
      <c r="J25" s="151"/>
      <c r="K25" s="151"/>
      <c r="L25" s="151"/>
      <c r="M25" s="151"/>
      <c r="N25" s="150"/>
      <c r="O25" s="150"/>
      <c r="P25" s="150"/>
      <c r="Q25" s="150"/>
      <c r="R25" s="151"/>
      <c r="S25" s="151"/>
      <c r="T25" s="151"/>
      <c r="U25" s="151"/>
      <c r="V25" s="151"/>
      <c r="W25" s="151"/>
      <c r="X25" s="151"/>
      <c r="Y25" s="151"/>
      <c r="Z25" s="141"/>
      <c r="AA25" s="141"/>
      <c r="AB25" s="141"/>
      <c r="AC25" s="141"/>
      <c r="AD25" s="141"/>
      <c r="AE25" s="141"/>
      <c r="AF25" s="141"/>
      <c r="AG25" s="141" t="s">
        <v>138</v>
      </c>
      <c r="AH25" s="141">
        <v>4</v>
      </c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0" ht="13" x14ac:dyDescent="0.25">
      <c r="A26" s="159" t="s">
        <v>128</v>
      </c>
      <c r="B26" s="160" t="s">
        <v>76</v>
      </c>
      <c r="C26" s="179" t="s">
        <v>77</v>
      </c>
      <c r="D26" s="161"/>
      <c r="E26" s="162"/>
      <c r="F26" s="163"/>
      <c r="G26" s="164">
        <f>SUMIF(AG27:AG29,"&lt;&gt;NOR",G27:G29)</f>
        <v>0</v>
      </c>
      <c r="H26" s="158"/>
      <c r="I26" s="158">
        <f>SUM(I27:I29)</f>
        <v>0</v>
      </c>
      <c r="J26" s="158"/>
      <c r="K26" s="158">
        <f>SUM(K27:K29)</f>
        <v>0</v>
      </c>
      <c r="L26" s="158"/>
      <c r="M26" s="158">
        <f>SUM(M27:M29)</f>
        <v>0</v>
      </c>
      <c r="N26" s="157"/>
      <c r="O26" s="157">
        <f>SUM(O27:O29)</f>
        <v>0</v>
      </c>
      <c r="P26" s="157"/>
      <c r="Q26" s="157">
        <f>SUM(Q27:Q29)</f>
        <v>0</v>
      </c>
      <c r="R26" s="158"/>
      <c r="S26" s="158"/>
      <c r="T26" s="158"/>
      <c r="U26" s="158"/>
      <c r="V26" s="158">
        <f>SUM(V27:V29)</f>
        <v>1.6</v>
      </c>
      <c r="W26" s="158"/>
      <c r="X26" s="158"/>
      <c r="Y26" s="158"/>
      <c r="AG26" t="s">
        <v>129</v>
      </c>
    </row>
    <row r="27" spans="1:60" outlineLevel="1" x14ac:dyDescent="0.25">
      <c r="A27" s="166">
        <v>7</v>
      </c>
      <c r="B27" s="167" t="s">
        <v>283</v>
      </c>
      <c r="C27" s="180" t="s">
        <v>284</v>
      </c>
      <c r="D27" s="168" t="s">
        <v>209</v>
      </c>
      <c r="E27" s="169">
        <v>16.5</v>
      </c>
      <c r="F27" s="170"/>
      <c r="G27" s="171">
        <f>ROUND(E27*F27,2)</f>
        <v>0</v>
      </c>
      <c r="H27" s="152"/>
      <c r="I27" s="151">
        <f>ROUND(E27*H27,2)</f>
        <v>0</v>
      </c>
      <c r="J27" s="152"/>
      <c r="K27" s="151">
        <f>ROUND(E27*J27,2)</f>
        <v>0</v>
      </c>
      <c r="L27" s="151">
        <v>21</v>
      </c>
      <c r="M27" s="151">
        <f>G27*(1+L27/100)</f>
        <v>0</v>
      </c>
      <c r="N27" s="150">
        <v>2.3000000000000001E-4</v>
      </c>
      <c r="O27" s="150">
        <f>ROUND(E27*N27,2)</f>
        <v>0</v>
      </c>
      <c r="P27" s="150">
        <v>0</v>
      </c>
      <c r="Q27" s="150">
        <f>ROUND(E27*P27,2)</f>
        <v>0</v>
      </c>
      <c r="R27" s="151"/>
      <c r="S27" s="151" t="s">
        <v>133</v>
      </c>
      <c r="T27" s="151" t="s">
        <v>133</v>
      </c>
      <c r="U27" s="151">
        <v>9.7000000000000003E-2</v>
      </c>
      <c r="V27" s="151">
        <f>ROUND(E27*U27,2)</f>
        <v>1.6</v>
      </c>
      <c r="W27" s="151"/>
      <c r="X27" s="151" t="s">
        <v>134</v>
      </c>
      <c r="Y27" s="151" t="s">
        <v>135</v>
      </c>
      <c r="Z27" s="141"/>
      <c r="AA27" s="141"/>
      <c r="AB27" s="141"/>
      <c r="AC27" s="141"/>
      <c r="AD27" s="141"/>
      <c r="AE27" s="141"/>
      <c r="AF27" s="141"/>
      <c r="AG27" s="141" t="s">
        <v>136</v>
      </c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</row>
    <row r="28" spans="1:60" outlineLevel="2" x14ac:dyDescent="0.25">
      <c r="A28" s="148"/>
      <c r="B28" s="149"/>
      <c r="C28" s="268" t="s">
        <v>285</v>
      </c>
      <c r="D28" s="269"/>
      <c r="E28" s="269"/>
      <c r="F28" s="269"/>
      <c r="G28" s="269"/>
      <c r="H28" s="151"/>
      <c r="I28" s="151"/>
      <c r="J28" s="151"/>
      <c r="K28" s="151"/>
      <c r="L28" s="151"/>
      <c r="M28" s="151"/>
      <c r="N28" s="150"/>
      <c r="O28" s="150"/>
      <c r="P28" s="150"/>
      <c r="Q28" s="150"/>
      <c r="R28" s="151"/>
      <c r="S28" s="151"/>
      <c r="T28" s="151"/>
      <c r="U28" s="151"/>
      <c r="V28" s="151"/>
      <c r="W28" s="151"/>
      <c r="X28" s="151"/>
      <c r="Y28" s="151"/>
      <c r="Z28" s="141"/>
      <c r="AA28" s="141"/>
      <c r="AB28" s="141"/>
      <c r="AC28" s="141"/>
      <c r="AD28" s="141"/>
      <c r="AE28" s="141"/>
      <c r="AF28" s="141"/>
      <c r="AG28" s="141" t="s">
        <v>202</v>
      </c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</row>
    <row r="29" spans="1:60" outlineLevel="2" x14ac:dyDescent="0.25">
      <c r="A29" s="148"/>
      <c r="B29" s="149"/>
      <c r="C29" s="181" t="s">
        <v>286</v>
      </c>
      <c r="D29" s="153"/>
      <c r="E29" s="154">
        <v>16.5</v>
      </c>
      <c r="F29" s="151"/>
      <c r="G29" s="151"/>
      <c r="H29" s="151"/>
      <c r="I29" s="151"/>
      <c r="J29" s="151"/>
      <c r="K29" s="151"/>
      <c r="L29" s="151"/>
      <c r="M29" s="151"/>
      <c r="N29" s="150"/>
      <c r="O29" s="150"/>
      <c r="P29" s="150"/>
      <c r="Q29" s="150"/>
      <c r="R29" s="151"/>
      <c r="S29" s="151"/>
      <c r="T29" s="151"/>
      <c r="U29" s="151"/>
      <c r="V29" s="151"/>
      <c r="W29" s="151"/>
      <c r="X29" s="151"/>
      <c r="Y29" s="151"/>
      <c r="Z29" s="141"/>
      <c r="AA29" s="141"/>
      <c r="AB29" s="141"/>
      <c r="AC29" s="141"/>
      <c r="AD29" s="141"/>
      <c r="AE29" s="141"/>
      <c r="AF29" s="141"/>
      <c r="AG29" s="141" t="s">
        <v>138</v>
      </c>
      <c r="AH29" s="141">
        <v>5</v>
      </c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</row>
    <row r="30" spans="1:60" ht="13" x14ac:dyDescent="0.25">
      <c r="A30" s="159" t="s">
        <v>128</v>
      </c>
      <c r="B30" s="160" t="s">
        <v>78</v>
      </c>
      <c r="C30" s="179" t="s">
        <v>79</v>
      </c>
      <c r="D30" s="161"/>
      <c r="E30" s="162"/>
      <c r="F30" s="163"/>
      <c r="G30" s="164">
        <f>SUMIF(AG31:AG33,"&lt;&gt;NOR",G31:G33)</f>
        <v>0</v>
      </c>
      <c r="H30" s="158"/>
      <c r="I30" s="158">
        <f>SUM(I31:I33)</f>
        <v>0</v>
      </c>
      <c r="J30" s="158"/>
      <c r="K30" s="158">
        <f>SUM(K31:K33)</f>
        <v>0</v>
      </c>
      <c r="L30" s="158"/>
      <c r="M30" s="158">
        <f>SUM(M31:M33)</f>
        <v>0</v>
      </c>
      <c r="N30" s="157"/>
      <c r="O30" s="157">
        <f>SUM(O31:O33)</f>
        <v>1.04</v>
      </c>
      <c r="P30" s="157"/>
      <c r="Q30" s="157">
        <f>SUM(Q31:Q33)</f>
        <v>0</v>
      </c>
      <c r="R30" s="158"/>
      <c r="S30" s="158"/>
      <c r="T30" s="158"/>
      <c r="U30" s="158"/>
      <c r="V30" s="158">
        <f>SUM(V31:V33)</f>
        <v>0.93</v>
      </c>
      <c r="W30" s="158"/>
      <c r="X30" s="158"/>
      <c r="Y30" s="158"/>
      <c r="AG30" t="s">
        <v>129</v>
      </c>
    </row>
    <row r="31" spans="1:60" outlineLevel="1" x14ac:dyDescent="0.25">
      <c r="A31" s="166">
        <v>8</v>
      </c>
      <c r="B31" s="167" t="s">
        <v>287</v>
      </c>
      <c r="C31" s="180" t="s">
        <v>288</v>
      </c>
      <c r="D31" s="168" t="s">
        <v>142</v>
      </c>
      <c r="E31" s="169">
        <v>0.55125000000000002</v>
      </c>
      <c r="F31" s="170"/>
      <c r="G31" s="171">
        <f>ROUND(E31*F31,2)</f>
        <v>0</v>
      </c>
      <c r="H31" s="152"/>
      <c r="I31" s="151">
        <f>ROUND(E31*H31,2)</f>
        <v>0</v>
      </c>
      <c r="J31" s="152"/>
      <c r="K31" s="151">
        <f>ROUND(E31*J31,2)</f>
        <v>0</v>
      </c>
      <c r="L31" s="151">
        <v>21</v>
      </c>
      <c r="M31" s="151">
        <f>G31*(1+L31/100)</f>
        <v>0</v>
      </c>
      <c r="N31" s="150">
        <v>1.8907700000000001</v>
      </c>
      <c r="O31" s="150">
        <f>ROUND(E31*N31,2)</f>
        <v>1.04</v>
      </c>
      <c r="P31" s="150">
        <v>0</v>
      </c>
      <c r="Q31" s="150">
        <f>ROUND(E31*P31,2)</f>
        <v>0</v>
      </c>
      <c r="R31" s="151"/>
      <c r="S31" s="151" t="s">
        <v>133</v>
      </c>
      <c r="T31" s="151" t="s">
        <v>133</v>
      </c>
      <c r="U31" s="151">
        <v>1.6950000000000001</v>
      </c>
      <c r="V31" s="151">
        <f>ROUND(E31*U31,2)</f>
        <v>0.93</v>
      </c>
      <c r="W31" s="151"/>
      <c r="X31" s="151" t="s">
        <v>134</v>
      </c>
      <c r="Y31" s="151" t="s">
        <v>135</v>
      </c>
      <c r="Z31" s="141"/>
      <c r="AA31" s="141"/>
      <c r="AB31" s="141"/>
      <c r="AC31" s="141"/>
      <c r="AD31" s="141"/>
      <c r="AE31" s="141"/>
      <c r="AF31" s="141"/>
      <c r="AG31" s="141" t="s">
        <v>136</v>
      </c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</row>
    <row r="32" spans="1:60" outlineLevel="2" x14ac:dyDescent="0.25">
      <c r="A32" s="148"/>
      <c r="B32" s="149"/>
      <c r="C32" s="181" t="s">
        <v>282</v>
      </c>
      <c r="D32" s="153"/>
      <c r="E32" s="154">
        <v>0.52500000000000002</v>
      </c>
      <c r="F32" s="151"/>
      <c r="G32" s="151"/>
      <c r="H32" s="151"/>
      <c r="I32" s="151"/>
      <c r="J32" s="151"/>
      <c r="K32" s="151"/>
      <c r="L32" s="151"/>
      <c r="M32" s="151"/>
      <c r="N32" s="150"/>
      <c r="O32" s="150"/>
      <c r="P32" s="150"/>
      <c r="Q32" s="150"/>
      <c r="R32" s="151"/>
      <c r="S32" s="151"/>
      <c r="T32" s="151"/>
      <c r="U32" s="151"/>
      <c r="V32" s="151"/>
      <c r="W32" s="151"/>
      <c r="X32" s="151"/>
      <c r="Y32" s="151"/>
      <c r="Z32" s="141"/>
      <c r="AA32" s="141"/>
      <c r="AB32" s="141"/>
      <c r="AC32" s="141"/>
      <c r="AD32" s="141"/>
      <c r="AE32" s="141"/>
      <c r="AF32" s="141"/>
      <c r="AG32" s="141" t="s">
        <v>138</v>
      </c>
      <c r="AH32" s="141">
        <v>0</v>
      </c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</row>
    <row r="33" spans="1:60" outlineLevel="3" x14ac:dyDescent="0.25">
      <c r="A33" s="148"/>
      <c r="B33" s="149"/>
      <c r="C33" s="182" t="s">
        <v>139</v>
      </c>
      <c r="D33" s="155"/>
      <c r="E33" s="156">
        <v>2.6249999999999999E-2</v>
      </c>
      <c r="F33" s="151"/>
      <c r="G33" s="151"/>
      <c r="H33" s="151"/>
      <c r="I33" s="151"/>
      <c r="J33" s="151"/>
      <c r="K33" s="151"/>
      <c r="L33" s="151"/>
      <c r="M33" s="151"/>
      <c r="N33" s="150"/>
      <c r="O33" s="150"/>
      <c r="P33" s="150"/>
      <c r="Q33" s="150"/>
      <c r="R33" s="151"/>
      <c r="S33" s="151"/>
      <c r="T33" s="151"/>
      <c r="U33" s="151"/>
      <c r="V33" s="151"/>
      <c r="W33" s="151"/>
      <c r="X33" s="151"/>
      <c r="Y33" s="151"/>
      <c r="Z33" s="141"/>
      <c r="AA33" s="141"/>
      <c r="AB33" s="141"/>
      <c r="AC33" s="141"/>
      <c r="AD33" s="141"/>
      <c r="AE33" s="141"/>
      <c r="AF33" s="141"/>
      <c r="AG33" s="141" t="s">
        <v>138</v>
      </c>
      <c r="AH33" s="141">
        <v>4</v>
      </c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</row>
    <row r="34" spans="1:60" ht="13" x14ac:dyDescent="0.25">
      <c r="A34" s="159" t="s">
        <v>128</v>
      </c>
      <c r="B34" s="160" t="s">
        <v>84</v>
      </c>
      <c r="C34" s="179" t="s">
        <v>85</v>
      </c>
      <c r="D34" s="161"/>
      <c r="E34" s="162"/>
      <c r="F34" s="163"/>
      <c r="G34" s="164">
        <f>SUMIF(AG35:AG35,"&lt;&gt;NOR",G35:G35)</f>
        <v>0</v>
      </c>
      <c r="H34" s="158"/>
      <c r="I34" s="158">
        <f>SUM(I35:I35)</f>
        <v>0</v>
      </c>
      <c r="J34" s="158"/>
      <c r="K34" s="158">
        <f>SUM(K35:K35)</f>
        <v>0</v>
      </c>
      <c r="L34" s="158"/>
      <c r="M34" s="158">
        <f>SUM(M35:M35)</f>
        <v>0</v>
      </c>
      <c r="N34" s="157"/>
      <c r="O34" s="157">
        <f>SUM(O35:O35)</f>
        <v>0</v>
      </c>
      <c r="P34" s="157"/>
      <c r="Q34" s="157">
        <f>SUM(Q35:Q35)</f>
        <v>0</v>
      </c>
      <c r="R34" s="158"/>
      <c r="S34" s="158"/>
      <c r="T34" s="158"/>
      <c r="U34" s="158"/>
      <c r="V34" s="158">
        <f>SUM(V35:V35)</f>
        <v>1.86</v>
      </c>
      <c r="W34" s="158"/>
      <c r="X34" s="158"/>
      <c r="Y34" s="158"/>
      <c r="AG34" t="s">
        <v>129</v>
      </c>
    </row>
    <row r="35" spans="1:60" outlineLevel="1" x14ac:dyDescent="0.25">
      <c r="A35" s="172">
        <v>9</v>
      </c>
      <c r="B35" s="173" t="s">
        <v>225</v>
      </c>
      <c r="C35" s="183" t="s">
        <v>226</v>
      </c>
      <c r="D35" s="174" t="s">
        <v>190</v>
      </c>
      <c r="E35" s="175">
        <v>1.9832099999999999</v>
      </c>
      <c r="F35" s="176"/>
      <c r="G35" s="177">
        <f>ROUND(E35*F35,2)</f>
        <v>0</v>
      </c>
      <c r="H35" s="152"/>
      <c r="I35" s="151">
        <f>ROUND(E35*H35,2)</f>
        <v>0</v>
      </c>
      <c r="J35" s="152"/>
      <c r="K35" s="151">
        <f>ROUND(E35*J35,2)</f>
        <v>0</v>
      </c>
      <c r="L35" s="151">
        <v>21</v>
      </c>
      <c r="M35" s="151">
        <f>G35*(1+L35/100)</f>
        <v>0</v>
      </c>
      <c r="N35" s="150">
        <v>0</v>
      </c>
      <c r="O35" s="150">
        <f>ROUND(E35*N35,2)</f>
        <v>0</v>
      </c>
      <c r="P35" s="150">
        <v>0</v>
      </c>
      <c r="Q35" s="150">
        <f>ROUND(E35*P35,2)</f>
        <v>0</v>
      </c>
      <c r="R35" s="151"/>
      <c r="S35" s="151" t="s">
        <v>133</v>
      </c>
      <c r="T35" s="151" t="s">
        <v>133</v>
      </c>
      <c r="U35" s="151">
        <v>0.9385</v>
      </c>
      <c r="V35" s="151">
        <f>ROUND(E35*U35,2)</f>
        <v>1.86</v>
      </c>
      <c r="W35" s="151"/>
      <c r="X35" s="151" t="s">
        <v>227</v>
      </c>
      <c r="Y35" s="151" t="s">
        <v>135</v>
      </c>
      <c r="Z35" s="141"/>
      <c r="AA35" s="141"/>
      <c r="AB35" s="141"/>
      <c r="AC35" s="141"/>
      <c r="AD35" s="141"/>
      <c r="AE35" s="141"/>
      <c r="AF35" s="141"/>
      <c r="AG35" s="141" t="s">
        <v>246</v>
      </c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</row>
    <row r="36" spans="1:60" ht="13" x14ac:dyDescent="0.25">
      <c r="A36" s="159" t="s">
        <v>128</v>
      </c>
      <c r="B36" s="160" t="s">
        <v>92</v>
      </c>
      <c r="C36" s="179" t="s">
        <v>93</v>
      </c>
      <c r="D36" s="161"/>
      <c r="E36" s="162"/>
      <c r="F36" s="163"/>
      <c r="G36" s="164">
        <f>SUMIF(AG37:AG39,"&lt;&gt;NOR",G37:G39)</f>
        <v>0</v>
      </c>
      <c r="H36" s="158"/>
      <c r="I36" s="158">
        <f>SUM(I37:I39)</f>
        <v>0</v>
      </c>
      <c r="J36" s="158"/>
      <c r="K36" s="158">
        <f>SUM(K37:K39)</f>
        <v>0</v>
      </c>
      <c r="L36" s="158"/>
      <c r="M36" s="158">
        <f>SUM(M37:M39)</f>
        <v>0</v>
      </c>
      <c r="N36" s="157"/>
      <c r="O36" s="157">
        <f>SUM(O37:O39)</f>
        <v>0.12</v>
      </c>
      <c r="P36" s="157"/>
      <c r="Q36" s="157">
        <f>SUM(Q37:Q39)</f>
        <v>0</v>
      </c>
      <c r="R36" s="158"/>
      <c r="S36" s="158"/>
      <c r="T36" s="158"/>
      <c r="U36" s="158"/>
      <c r="V36" s="158">
        <f>SUM(V37:V39)</f>
        <v>5.35</v>
      </c>
      <c r="W36" s="158"/>
      <c r="X36" s="158"/>
      <c r="Y36" s="158"/>
      <c r="AG36" t="s">
        <v>129</v>
      </c>
    </row>
    <row r="37" spans="1:60" ht="20" outlineLevel="1" x14ac:dyDescent="0.25">
      <c r="A37" s="166">
        <v>10</v>
      </c>
      <c r="B37" s="167" t="s">
        <v>289</v>
      </c>
      <c r="C37" s="180" t="s">
        <v>290</v>
      </c>
      <c r="D37" s="168" t="s">
        <v>209</v>
      </c>
      <c r="E37" s="169">
        <v>36.299999999999997</v>
      </c>
      <c r="F37" s="170"/>
      <c r="G37" s="171">
        <f>ROUND(E37*F37,2)</f>
        <v>0</v>
      </c>
      <c r="H37" s="152"/>
      <c r="I37" s="151">
        <f>ROUND(E37*H37,2)</f>
        <v>0</v>
      </c>
      <c r="J37" s="152"/>
      <c r="K37" s="151">
        <f>ROUND(E37*J37,2)</f>
        <v>0</v>
      </c>
      <c r="L37" s="151">
        <v>21</v>
      </c>
      <c r="M37" s="151">
        <f>G37*(1+L37/100)</f>
        <v>0</v>
      </c>
      <c r="N37" s="150">
        <v>3.4099999999999998E-3</v>
      </c>
      <c r="O37" s="150">
        <f>ROUND(E37*N37,2)</f>
        <v>0.12</v>
      </c>
      <c r="P37" s="150">
        <v>0</v>
      </c>
      <c r="Q37" s="150">
        <f>ROUND(E37*P37,2)</f>
        <v>0</v>
      </c>
      <c r="R37" s="151"/>
      <c r="S37" s="151" t="s">
        <v>133</v>
      </c>
      <c r="T37" s="151" t="s">
        <v>133</v>
      </c>
      <c r="U37" s="151">
        <v>0.14749999999999999</v>
      </c>
      <c r="V37" s="151">
        <f>ROUND(E37*U37,2)</f>
        <v>5.35</v>
      </c>
      <c r="W37" s="151"/>
      <c r="X37" s="151" t="s">
        <v>134</v>
      </c>
      <c r="Y37" s="151" t="s">
        <v>135</v>
      </c>
      <c r="Z37" s="141"/>
      <c r="AA37" s="141"/>
      <c r="AB37" s="141"/>
      <c r="AC37" s="141"/>
      <c r="AD37" s="141"/>
      <c r="AE37" s="141"/>
      <c r="AF37" s="141"/>
      <c r="AG37" s="141" t="s">
        <v>136</v>
      </c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</row>
    <row r="38" spans="1:60" outlineLevel="2" x14ac:dyDescent="0.25">
      <c r="A38" s="148"/>
      <c r="B38" s="149"/>
      <c r="C38" s="181" t="s">
        <v>291</v>
      </c>
      <c r="D38" s="153"/>
      <c r="E38" s="154">
        <v>18.149999999999999</v>
      </c>
      <c r="F38" s="151"/>
      <c r="G38" s="151"/>
      <c r="H38" s="151"/>
      <c r="I38" s="151"/>
      <c r="J38" s="151"/>
      <c r="K38" s="151"/>
      <c r="L38" s="151"/>
      <c r="M38" s="151"/>
      <c r="N38" s="150"/>
      <c r="O38" s="150"/>
      <c r="P38" s="150"/>
      <c r="Q38" s="150"/>
      <c r="R38" s="151"/>
      <c r="S38" s="151"/>
      <c r="T38" s="151"/>
      <c r="U38" s="151"/>
      <c r="V38" s="151"/>
      <c r="W38" s="151"/>
      <c r="X38" s="151"/>
      <c r="Y38" s="151"/>
      <c r="Z38" s="141"/>
      <c r="AA38" s="141"/>
      <c r="AB38" s="141"/>
      <c r="AC38" s="141"/>
      <c r="AD38" s="141"/>
      <c r="AE38" s="141"/>
      <c r="AF38" s="141"/>
      <c r="AG38" s="141" t="s">
        <v>138</v>
      </c>
      <c r="AH38" s="141">
        <v>5</v>
      </c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</row>
    <row r="39" spans="1:60" outlineLevel="3" x14ac:dyDescent="0.25">
      <c r="A39" s="148"/>
      <c r="B39" s="149"/>
      <c r="C39" s="182" t="s">
        <v>292</v>
      </c>
      <c r="D39" s="155"/>
      <c r="E39" s="156">
        <v>18.149999999999999</v>
      </c>
      <c r="F39" s="151"/>
      <c r="G39" s="151"/>
      <c r="H39" s="151"/>
      <c r="I39" s="151"/>
      <c r="J39" s="151"/>
      <c r="K39" s="151"/>
      <c r="L39" s="151"/>
      <c r="M39" s="151"/>
      <c r="N39" s="150"/>
      <c r="O39" s="150"/>
      <c r="P39" s="150"/>
      <c r="Q39" s="150"/>
      <c r="R39" s="151"/>
      <c r="S39" s="151"/>
      <c r="T39" s="151"/>
      <c r="U39" s="151"/>
      <c r="V39" s="151"/>
      <c r="W39" s="151"/>
      <c r="X39" s="151"/>
      <c r="Y39" s="151"/>
      <c r="Z39" s="141"/>
      <c r="AA39" s="141"/>
      <c r="AB39" s="141"/>
      <c r="AC39" s="141"/>
      <c r="AD39" s="141"/>
      <c r="AE39" s="141"/>
      <c r="AF39" s="141"/>
      <c r="AG39" s="141" t="s">
        <v>138</v>
      </c>
      <c r="AH39" s="141">
        <v>4</v>
      </c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</row>
    <row r="40" spans="1:60" ht="13" x14ac:dyDescent="0.25">
      <c r="A40" s="159" t="s">
        <v>128</v>
      </c>
      <c r="B40" s="160" t="s">
        <v>96</v>
      </c>
      <c r="C40" s="179" t="s">
        <v>97</v>
      </c>
      <c r="D40" s="161"/>
      <c r="E40" s="162"/>
      <c r="F40" s="163"/>
      <c r="G40" s="164">
        <f>SUMIF(AG41:AG44,"&lt;&gt;NOR",G41:G44)</f>
        <v>0</v>
      </c>
      <c r="H40" s="158"/>
      <c r="I40" s="158">
        <f>SUM(I41:I44)</f>
        <v>0</v>
      </c>
      <c r="J40" s="158"/>
      <c r="K40" s="158">
        <f>SUM(K41:K44)</f>
        <v>0</v>
      </c>
      <c r="L40" s="158"/>
      <c r="M40" s="158">
        <f>SUM(M41:M44)</f>
        <v>0</v>
      </c>
      <c r="N40" s="157"/>
      <c r="O40" s="157">
        <f>SUM(O41:O44)</f>
        <v>0</v>
      </c>
      <c r="P40" s="157"/>
      <c r="Q40" s="157">
        <f>SUM(Q41:Q44)</f>
        <v>0</v>
      </c>
      <c r="R40" s="158"/>
      <c r="S40" s="158"/>
      <c r="T40" s="158"/>
      <c r="U40" s="158"/>
      <c r="V40" s="158">
        <f>SUM(V41:V44)</f>
        <v>2.21</v>
      </c>
      <c r="W40" s="158"/>
      <c r="X40" s="158"/>
      <c r="Y40" s="158"/>
      <c r="AG40" t="s">
        <v>129</v>
      </c>
    </row>
    <row r="41" spans="1:60" outlineLevel="1" x14ac:dyDescent="0.25">
      <c r="A41" s="166">
        <v>11</v>
      </c>
      <c r="B41" s="167" t="s">
        <v>293</v>
      </c>
      <c r="C41" s="180" t="s">
        <v>294</v>
      </c>
      <c r="D41" s="168" t="s">
        <v>209</v>
      </c>
      <c r="E41" s="169">
        <v>15</v>
      </c>
      <c r="F41" s="170"/>
      <c r="G41" s="171">
        <f>ROUND(E41*F41,2)</f>
        <v>0</v>
      </c>
      <c r="H41" s="152"/>
      <c r="I41" s="151">
        <f>ROUND(E41*H41,2)</f>
        <v>0</v>
      </c>
      <c r="J41" s="152"/>
      <c r="K41" s="151">
        <f>ROUND(E41*J41,2)</f>
        <v>0</v>
      </c>
      <c r="L41" s="151">
        <v>21</v>
      </c>
      <c r="M41" s="151">
        <f>G41*(1+L41/100)</f>
        <v>0</v>
      </c>
      <c r="N41" s="150">
        <v>0</v>
      </c>
      <c r="O41" s="150">
        <f>ROUND(E41*N41,2)</f>
        <v>0</v>
      </c>
      <c r="P41" s="150">
        <v>0</v>
      </c>
      <c r="Q41" s="150">
        <f>ROUND(E41*P41,2)</f>
        <v>0</v>
      </c>
      <c r="R41" s="151"/>
      <c r="S41" s="151" t="s">
        <v>133</v>
      </c>
      <c r="T41" s="151" t="s">
        <v>133</v>
      </c>
      <c r="U41" s="151">
        <v>0.11858</v>
      </c>
      <c r="V41" s="151">
        <f>ROUND(E41*U41,2)</f>
        <v>1.78</v>
      </c>
      <c r="W41" s="151"/>
      <c r="X41" s="151" t="s">
        <v>134</v>
      </c>
      <c r="Y41" s="151" t="s">
        <v>135</v>
      </c>
      <c r="Z41" s="141"/>
      <c r="AA41" s="141"/>
      <c r="AB41" s="141"/>
      <c r="AC41" s="141"/>
      <c r="AD41" s="141"/>
      <c r="AE41" s="141"/>
      <c r="AF41" s="141"/>
      <c r="AG41" s="141" t="s">
        <v>136</v>
      </c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</row>
    <row r="42" spans="1:60" outlineLevel="2" x14ac:dyDescent="0.25">
      <c r="A42" s="148"/>
      <c r="B42" s="149"/>
      <c r="C42" s="181" t="s">
        <v>295</v>
      </c>
      <c r="D42" s="153"/>
      <c r="E42" s="154">
        <v>15</v>
      </c>
      <c r="F42" s="151"/>
      <c r="G42" s="151"/>
      <c r="H42" s="151"/>
      <c r="I42" s="151"/>
      <c r="J42" s="151"/>
      <c r="K42" s="151"/>
      <c r="L42" s="151"/>
      <c r="M42" s="151"/>
      <c r="N42" s="150"/>
      <c r="O42" s="150"/>
      <c r="P42" s="150"/>
      <c r="Q42" s="150"/>
      <c r="R42" s="151"/>
      <c r="S42" s="151"/>
      <c r="T42" s="151"/>
      <c r="U42" s="151"/>
      <c r="V42" s="151"/>
      <c r="W42" s="151"/>
      <c r="X42" s="151"/>
      <c r="Y42" s="151"/>
      <c r="Z42" s="141"/>
      <c r="AA42" s="141"/>
      <c r="AB42" s="141"/>
      <c r="AC42" s="141"/>
      <c r="AD42" s="141"/>
      <c r="AE42" s="141"/>
      <c r="AF42" s="141"/>
      <c r="AG42" s="141" t="s">
        <v>138</v>
      </c>
      <c r="AH42" s="141">
        <v>0</v>
      </c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</row>
    <row r="43" spans="1:60" outlineLevel="1" x14ac:dyDescent="0.25">
      <c r="A43" s="166">
        <v>12</v>
      </c>
      <c r="B43" s="167" t="s">
        <v>296</v>
      </c>
      <c r="C43" s="180" t="s">
        <v>297</v>
      </c>
      <c r="D43" s="168" t="s">
        <v>209</v>
      </c>
      <c r="E43" s="169">
        <v>16.5</v>
      </c>
      <c r="F43" s="170"/>
      <c r="G43" s="171">
        <f>ROUND(E43*F43,2)</f>
        <v>0</v>
      </c>
      <c r="H43" s="152"/>
      <c r="I43" s="151">
        <f>ROUND(E43*H43,2)</f>
        <v>0</v>
      </c>
      <c r="J43" s="152"/>
      <c r="K43" s="151">
        <f>ROUND(E43*J43,2)</f>
        <v>0</v>
      </c>
      <c r="L43" s="151">
        <v>21</v>
      </c>
      <c r="M43" s="151">
        <f>G43*(1+L43/100)</f>
        <v>0</v>
      </c>
      <c r="N43" s="150">
        <v>6.0000000000000002E-5</v>
      </c>
      <c r="O43" s="150">
        <f>ROUND(E43*N43,2)</f>
        <v>0</v>
      </c>
      <c r="P43" s="150">
        <v>0</v>
      </c>
      <c r="Q43" s="150">
        <f>ROUND(E43*P43,2)</f>
        <v>0</v>
      </c>
      <c r="R43" s="151"/>
      <c r="S43" s="151" t="s">
        <v>133</v>
      </c>
      <c r="T43" s="151" t="s">
        <v>133</v>
      </c>
      <c r="U43" s="151">
        <v>2.5999999999999999E-2</v>
      </c>
      <c r="V43" s="151">
        <f>ROUND(E43*U43,2)</f>
        <v>0.43</v>
      </c>
      <c r="W43" s="151"/>
      <c r="X43" s="151" t="s">
        <v>134</v>
      </c>
      <c r="Y43" s="151" t="s">
        <v>135</v>
      </c>
      <c r="Z43" s="141"/>
      <c r="AA43" s="141"/>
      <c r="AB43" s="141"/>
      <c r="AC43" s="141"/>
      <c r="AD43" s="141"/>
      <c r="AE43" s="141"/>
      <c r="AF43" s="141"/>
      <c r="AG43" s="141" t="s">
        <v>136</v>
      </c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</row>
    <row r="44" spans="1:60" outlineLevel="2" x14ac:dyDescent="0.25">
      <c r="A44" s="148"/>
      <c r="B44" s="149"/>
      <c r="C44" s="181" t="s">
        <v>298</v>
      </c>
      <c r="D44" s="153"/>
      <c r="E44" s="154">
        <v>16.5</v>
      </c>
      <c r="F44" s="151"/>
      <c r="G44" s="151"/>
      <c r="H44" s="151"/>
      <c r="I44" s="151"/>
      <c r="J44" s="151"/>
      <c r="K44" s="151"/>
      <c r="L44" s="151"/>
      <c r="M44" s="151"/>
      <c r="N44" s="150"/>
      <c r="O44" s="150"/>
      <c r="P44" s="150"/>
      <c r="Q44" s="150"/>
      <c r="R44" s="151"/>
      <c r="S44" s="151"/>
      <c r="T44" s="151"/>
      <c r="U44" s="151"/>
      <c r="V44" s="151"/>
      <c r="W44" s="151"/>
      <c r="X44" s="151"/>
      <c r="Y44" s="151"/>
      <c r="Z44" s="141"/>
      <c r="AA44" s="141"/>
      <c r="AB44" s="141"/>
      <c r="AC44" s="141"/>
      <c r="AD44" s="141"/>
      <c r="AE44" s="141"/>
      <c r="AF44" s="141"/>
      <c r="AG44" s="141" t="s">
        <v>138</v>
      </c>
      <c r="AH44" s="141">
        <v>5</v>
      </c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</row>
    <row r="45" spans="1:60" x14ac:dyDescent="0.25">
      <c r="A45" s="3"/>
      <c r="B45" s="4"/>
      <c r="C45" s="18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v>12</v>
      </c>
      <c r="AF45">
        <v>21</v>
      </c>
      <c r="AG45" t="s">
        <v>114</v>
      </c>
    </row>
    <row r="46" spans="1:60" ht="13" x14ac:dyDescent="0.25">
      <c r="A46" s="144"/>
      <c r="B46" s="145" t="s">
        <v>30</v>
      </c>
      <c r="C46" s="185"/>
      <c r="D46" s="146"/>
      <c r="E46" s="147"/>
      <c r="F46" s="147"/>
      <c r="G46" s="165">
        <f>G8+G26+G30+G34+G36+G40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f>SUMIF(L7:L44,AE45,G7:G44)</f>
        <v>0</v>
      </c>
      <c r="AF46">
        <f>SUMIF(L7:L44,AF45,G7:G44)</f>
        <v>0</v>
      </c>
      <c r="AG46" t="s">
        <v>263</v>
      </c>
    </row>
    <row r="47" spans="1:60" x14ac:dyDescent="0.25">
      <c r="A47" s="3"/>
      <c r="B47" s="4"/>
      <c r="C47" s="18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3"/>
      <c r="B48" s="4"/>
      <c r="C48" s="18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254" t="s">
        <v>264</v>
      </c>
      <c r="B49" s="254"/>
      <c r="C49" s="25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56"/>
      <c r="B50" s="257"/>
      <c r="C50" s="258"/>
      <c r="D50" s="257"/>
      <c r="E50" s="257"/>
      <c r="F50" s="257"/>
      <c r="G50" s="25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G50" t="s">
        <v>265</v>
      </c>
    </row>
    <row r="51" spans="1:33" x14ac:dyDescent="0.25">
      <c r="A51" s="260"/>
      <c r="B51" s="261"/>
      <c r="C51" s="262"/>
      <c r="D51" s="261"/>
      <c r="E51" s="261"/>
      <c r="F51" s="261"/>
      <c r="G51" s="26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60"/>
      <c r="B52" s="261"/>
      <c r="C52" s="262"/>
      <c r="D52" s="261"/>
      <c r="E52" s="261"/>
      <c r="F52" s="261"/>
      <c r="G52" s="26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260"/>
      <c r="B53" s="261"/>
      <c r="C53" s="262"/>
      <c r="D53" s="261"/>
      <c r="E53" s="261"/>
      <c r="F53" s="261"/>
      <c r="G53" s="26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264"/>
      <c r="B54" s="265"/>
      <c r="C54" s="266"/>
      <c r="D54" s="265"/>
      <c r="E54" s="265"/>
      <c r="F54" s="265"/>
      <c r="G54" s="26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3"/>
      <c r="B55" s="4"/>
      <c r="C55" s="18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C56" s="186"/>
      <c r="D56" s="10"/>
      <c r="AG56" t="s">
        <v>266</v>
      </c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aeskugCasFaDLhTKr+K7Y2mjrcyEoNyHv6D231AFT0DZyAg5gckJOEgOZ/KzhF4CE1SyOGxDOB0sT+6MZLcSg==" saltValue="m/LblpD+5QrjO5WFcijbfw==" spinCount="100000" sheet="1" objects="1" scenarios="1"/>
  <mergeCells count="8">
    <mergeCell ref="A50:G54"/>
    <mergeCell ref="C15:G15"/>
    <mergeCell ref="C28:G28"/>
    <mergeCell ref="A1:G1"/>
    <mergeCell ref="C2:G2"/>
    <mergeCell ref="C3:G3"/>
    <mergeCell ref="C4:G4"/>
    <mergeCell ref="A49:C4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3FEE-EF44-4499-ADAB-C2DCD211BDBA}">
  <sheetPr>
    <outlinePr summaryBelow="0"/>
  </sheetPr>
  <dimension ref="A1:BH5000"/>
  <sheetViews>
    <sheetView workbookViewId="0">
      <pane ySplit="7" topLeftCell="A8" activePane="bottomLeft" state="frozen"/>
      <selection pane="bottomLeft" activeCell="C13" sqref="C13"/>
    </sheetView>
  </sheetViews>
  <sheetFormatPr defaultRowHeight="12.5" outlineLevelRow="1" x14ac:dyDescent="0.25"/>
  <cols>
    <col min="1" max="1" width="3.453125" customWidth="1"/>
    <col min="2" max="2" width="12.54296875" style="114" customWidth="1"/>
    <col min="3" max="3" width="38.26953125" style="114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7" t="s">
        <v>7</v>
      </c>
      <c r="B1" s="247"/>
      <c r="C1" s="247"/>
      <c r="D1" s="247"/>
      <c r="E1" s="247"/>
      <c r="F1" s="247"/>
      <c r="G1" s="247"/>
      <c r="AG1" t="s">
        <v>102</v>
      </c>
    </row>
    <row r="2" spans="1:60" ht="25" customHeight="1" x14ac:dyDescent="0.25">
      <c r="A2" s="133" t="s">
        <v>8</v>
      </c>
      <c r="B2" s="49"/>
      <c r="C2" s="248" t="s">
        <v>385</v>
      </c>
      <c r="D2" s="249"/>
      <c r="E2" s="249"/>
      <c r="F2" s="249"/>
      <c r="G2" s="250"/>
      <c r="AG2" t="s">
        <v>103</v>
      </c>
    </row>
    <row r="3" spans="1:60" ht="25" customHeight="1" x14ac:dyDescent="0.25">
      <c r="A3" s="133" t="s">
        <v>9</v>
      </c>
      <c r="B3" s="49" t="s">
        <v>49</v>
      </c>
      <c r="C3" s="248" t="s">
        <v>50</v>
      </c>
      <c r="D3" s="249"/>
      <c r="E3" s="249"/>
      <c r="F3" s="249"/>
      <c r="G3" s="250"/>
      <c r="AC3" s="114" t="s">
        <v>103</v>
      </c>
      <c r="AG3" t="s">
        <v>104</v>
      </c>
    </row>
    <row r="4" spans="1:60" ht="25" customHeight="1" x14ac:dyDescent="0.25">
      <c r="A4" s="134" t="s">
        <v>10</v>
      </c>
      <c r="B4" s="135" t="s">
        <v>49</v>
      </c>
      <c r="C4" s="251" t="s">
        <v>50</v>
      </c>
      <c r="D4" s="252"/>
      <c r="E4" s="252"/>
      <c r="F4" s="252"/>
      <c r="G4" s="253"/>
      <c r="AG4" t="s">
        <v>105</v>
      </c>
    </row>
    <row r="5" spans="1:60" x14ac:dyDescent="0.25">
      <c r="D5" s="10"/>
    </row>
    <row r="6" spans="1:60" ht="37.5" x14ac:dyDescent="0.25">
      <c r="A6" s="137" t="s">
        <v>106</v>
      </c>
      <c r="B6" s="139" t="s">
        <v>107</v>
      </c>
      <c r="C6" s="139" t="s">
        <v>108</v>
      </c>
      <c r="D6" s="138" t="s">
        <v>109</v>
      </c>
      <c r="E6" s="137" t="s">
        <v>110</v>
      </c>
      <c r="F6" s="136" t="s">
        <v>111</v>
      </c>
      <c r="G6" s="137" t="s">
        <v>30</v>
      </c>
      <c r="H6" s="140" t="s">
        <v>31</v>
      </c>
      <c r="I6" s="140" t="s">
        <v>112</v>
      </c>
      <c r="J6" s="140" t="s">
        <v>32</v>
      </c>
      <c r="K6" s="140" t="s">
        <v>113</v>
      </c>
      <c r="L6" s="140" t="s">
        <v>114</v>
      </c>
      <c r="M6" s="140" t="s">
        <v>115</v>
      </c>
      <c r="N6" s="140" t="s">
        <v>116</v>
      </c>
      <c r="O6" s="140" t="s">
        <v>117</v>
      </c>
      <c r="P6" s="140" t="s">
        <v>118</v>
      </c>
      <c r="Q6" s="140" t="s">
        <v>119</v>
      </c>
      <c r="R6" s="140" t="s">
        <v>120</v>
      </c>
      <c r="S6" s="140" t="s">
        <v>121</v>
      </c>
      <c r="T6" s="140" t="s">
        <v>122</v>
      </c>
      <c r="U6" s="140" t="s">
        <v>123</v>
      </c>
      <c r="V6" s="140" t="s">
        <v>124</v>
      </c>
      <c r="W6" s="140" t="s">
        <v>125</v>
      </c>
      <c r="X6" s="140" t="s">
        <v>126</v>
      </c>
      <c r="Y6" s="140" t="s">
        <v>127</v>
      </c>
    </row>
    <row r="7" spans="1:60" hidden="1" x14ac:dyDescent="0.25">
      <c r="A7" s="3"/>
      <c r="B7" s="4"/>
      <c r="C7" s="4"/>
      <c r="D7" s="6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ht="13" x14ac:dyDescent="0.25">
      <c r="A8" s="159" t="s">
        <v>128</v>
      </c>
      <c r="B8" s="160" t="s">
        <v>88</v>
      </c>
      <c r="C8" s="179" t="s">
        <v>89</v>
      </c>
      <c r="D8" s="161"/>
      <c r="E8" s="162"/>
      <c r="F8" s="163"/>
      <c r="G8" s="164">
        <f>SUMIF(AG9:AG16,"&lt;&gt;NOR",G9:G16)</f>
        <v>0</v>
      </c>
      <c r="H8" s="158"/>
      <c r="I8" s="158">
        <f>SUM(I9:I16)</f>
        <v>0</v>
      </c>
      <c r="J8" s="158"/>
      <c r="K8" s="158">
        <f>SUM(K9:K16)</f>
        <v>0</v>
      </c>
      <c r="L8" s="158"/>
      <c r="M8" s="158">
        <f>SUM(M9:M16)</f>
        <v>0</v>
      </c>
      <c r="N8" s="157"/>
      <c r="O8" s="157">
        <f>SUM(O9:O16)</f>
        <v>0</v>
      </c>
      <c r="P8" s="157"/>
      <c r="Q8" s="157">
        <f>SUM(Q9:Q16)</f>
        <v>0</v>
      </c>
      <c r="R8" s="158"/>
      <c r="S8" s="158"/>
      <c r="T8" s="158"/>
      <c r="U8" s="158"/>
      <c r="V8" s="158">
        <f>SUM(V9:V16)</f>
        <v>0</v>
      </c>
      <c r="W8" s="158"/>
      <c r="X8" s="158"/>
      <c r="Y8" s="158"/>
      <c r="AG8" t="s">
        <v>129</v>
      </c>
    </row>
    <row r="9" spans="1:60" outlineLevel="1" x14ac:dyDescent="0.25">
      <c r="A9" s="172">
        <v>1</v>
      </c>
      <c r="B9" s="173" t="s">
        <v>299</v>
      </c>
      <c r="C9" s="183" t="s">
        <v>387</v>
      </c>
      <c r="D9" s="174" t="s">
        <v>300</v>
      </c>
      <c r="E9" s="175">
        <v>1</v>
      </c>
      <c r="F9" s="176"/>
      <c r="G9" s="177">
        <f t="shared" ref="G9:G16" si="0">ROUND(E9*F9,2)</f>
        <v>0</v>
      </c>
      <c r="H9" s="152"/>
      <c r="I9" s="151">
        <f t="shared" ref="I9:I16" si="1">ROUND(E9*H9,2)</f>
        <v>0</v>
      </c>
      <c r="J9" s="152"/>
      <c r="K9" s="151">
        <f t="shared" ref="K9:K16" si="2">ROUND(E9*J9,2)</f>
        <v>0</v>
      </c>
      <c r="L9" s="151">
        <v>21</v>
      </c>
      <c r="M9" s="151">
        <f t="shared" ref="M9:M16" si="3">G9*(1+L9/100)</f>
        <v>0</v>
      </c>
      <c r="N9" s="150">
        <v>0</v>
      </c>
      <c r="O9" s="150">
        <f t="shared" ref="O9:O16" si="4">ROUND(E9*N9,2)</f>
        <v>0</v>
      </c>
      <c r="P9" s="150">
        <v>0</v>
      </c>
      <c r="Q9" s="150">
        <f t="shared" ref="Q9:Q16" si="5">ROUND(E9*P9,2)</f>
        <v>0</v>
      </c>
      <c r="R9" s="151"/>
      <c r="S9" s="151" t="s">
        <v>254</v>
      </c>
      <c r="T9" s="151" t="s">
        <v>301</v>
      </c>
      <c r="U9" s="151">
        <v>0</v>
      </c>
      <c r="V9" s="151">
        <f t="shared" ref="V9:V16" si="6">ROUND(E9*U9,2)</f>
        <v>0</v>
      </c>
      <c r="W9" s="151"/>
      <c r="X9" s="151" t="s">
        <v>134</v>
      </c>
      <c r="Y9" s="151" t="s">
        <v>135</v>
      </c>
      <c r="Z9" s="141"/>
      <c r="AA9" s="141"/>
      <c r="AB9" s="141"/>
      <c r="AC9" s="141"/>
      <c r="AD9" s="141"/>
      <c r="AE9" s="141"/>
      <c r="AF9" s="141"/>
      <c r="AG9" s="141" t="s">
        <v>136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outlineLevel="1" x14ac:dyDescent="0.25">
      <c r="A10" s="172">
        <v>2</v>
      </c>
      <c r="B10" s="173" t="s">
        <v>302</v>
      </c>
      <c r="C10" s="183" t="s">
        <v>303</v>
      </c>
      <c r="D10" s="174" t="s">
        <v>300</v>
      </c>
      <c r="E10" s="175">
        <v>1</v>
      </c>
      <c r="F10" s="176"/>
      <c r="G10" s="177">
        <f t="shared" si="0"/>
        <v>0</v>
      </c>
      <c r="H10" s="152"/>
      <c r="I10" s="151">
        <f t="shared" si="1"/>
        <v>0</v>
      </c>
      <c r="J10" s="152"/>
      <c r="K10" s="151">
        <f t="shared" si="2"/>
        <v>0</v>
      </c>
      <c r="L10" s="151">
        <v>21</v>
      </c>
      <c r="M10" s="151">
        <f t="shared" si="3"/>
        <v>0</v>
      </c>
      <c r="N10" s="150">
        <v>0</v>
      </c>
      <c r="O10" s="150">
        <f t="shared" si="4"/>
        <v>0</v>
      </c>
      <c r="P10" s="150">
        <v>0</v>
      </c>
      <c r="Q10" s="150">
        <f t="shared" si="5"/>
        <v>0</v>
      </c>
      <c r="R10" s="151"/>
      <c r="S10" s="151" t="s">
        <v>254</v>
      </c>
      <c r="T10" s="151" t="s">
        <v>301</v>
      </c>
      <c r="U10" s="151">
        <v>0</v>
      </c>
      <c r="V10" s="151">
        <f t="shared" si="6"/>
        <v>0</v>
      </c>
      <c r="W10" s="151"/>
      <c r="X10" s="151" t="s">
        <v>134</v>
      </c>
      <c r="Y10" s="151" t="s">
        <v>135</v>
      </c>
      <c r="Z10" s="141"/>
      <c r="AA10" s="141"/>
      <c r="AB10" s="141"/>
      <c r="AC10" s="141"/>
      <c r="AD10" s="141"/>
      <c r="AE10" s="141"/>
      <c r="AF10" s="141"/>
      <c r="AG10" s="141" t="s">
        <v>136</v>
      </c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</row>
    <row r="11" spans="1:60" outlineLevel="1" x14ac:dyDescent="0.25">
      <c r="A11" s="172">
        <v>3</v>
      </c>
      <c r="B11" s="173" t="s">
        <v>304</v>
      </c>
      <c r="C11" s="183" t="s">
        <v>305</v>
      </c>
      <c r="D11" s="174" t="s">
        <v>300</v>
      </c>
      <c r="E11" s="175">
        <v>1</v>
      </c>
      <c r="F11" s="176"/>
      <c r="G11" s="177">
        <f t="shared" si="0"/>
        <v>0</v>
      </c>
      <c r="H11" s="152"/>
      <c r="I11" s="151">
        <f t="shared" si="1"/>
        <v>0</v>
      </c>
      <c r="J11" s="152"/>
      <c r="K11" s="151">
        <f t="shared" si="2"/>
        <v>0</v>
      </c>
      <c r="L11" s="151">
        <v>21</v>
      </c>
      <c r="M11" s="151">
        <f t="shared" si="3"/>
        <v>0</v>
      </c>
      <c r="N11" s="150">
        <v>0</v>
      </c>
      <c r="O11" s="150">
        <f t="shared" si="4"/>
        <v>0</v>
      </c>
      <c r="P11" s="150">
        <v>0</v>
      </c>
      <c r="Q11" s="150">
        <f t="shared" si="5"/>
        <v>0</v>
      </c>
      <c r="R11" s="151"/>
      <c r="S11" s="151" t="s">
        <v>254</v>
      </c>
      <c r="T11" s="151" t="s">
        <v>301</v>
      </c>
      <c r="U11" s="151">
        <v>0</v>
      </c>
      <c r="V11" s="151">
        <f t="shared" si="6"/>
        <v>0</v>
      </c>
      <c r="W11" s="151"/>
      <c r="X11" s="151" t="s">
        <v>134</v>
      </c>
      <c r="Y11" s="151" t="s">
        <v>135</v>
      </c>
      <c r="Z11" s="141"/>
      <c r="AA11" s="141"/>
      <c r="AB11" s="141"/>
      <c r="AC11" s="141"/>
      <c r="AD11" s="141"/>
      <c r="AE11" s="141"/>
      <c r="AF11" s="141"/>
      <c r="AG11" s="141" t="s">
        <v>136</v>
      </c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outlineLevel="1" x14ac:dyDescent="0.25">
      <c r="A12" s="172">
        <v>4</v>
      </c>
      <c r="B12" s="173" t="s">
        <v>306</v>
      </c>
      <c r="C12" s="183" t="s">
        <v>388</v>
      </c>
      <c r="D12" s="174" t="s">
        <v>300</v>
      </c>
      <c r="E12" s="175">
        <v>3</v>
      </c>
      <c r="F12" s="176"/>
      <c r="G12" s="177">
        <f t="shared" si="0"/>
        <v>0</v>
      </c>
      <c r="H12" s="152"/>
      <c r="I12" s="151">
        <f t="shared" si="1"/>
        <v>0</v>
      </c>
      <c r="J12" s="152"/>
      <c r="K12" s="151">
        <f t="shared" si="2"/>
        <v>0</v>
      </c>
      <c r="L12" s="151">
        <v>21</v>
      </c>
      <c r="M12" s="151">
        <f t="shared" si="3"/>
        <v>0</v>
      </c>
      <c r="N12" s="150">
        <v>0</v>
      </c>
      <c r="O12" s="150">
        <f t="shared" si="4"/>
        <v>0</v>
      </c>
      <c r="P12" s="150">
        <v>0</v>
      </c>
      <c r="Q12" s="150">
        <f t="shared" si="5"/>
        <v>0</v>
      </c>
      <c r="R12" s="151"/>
      <c r="S12" s="151" t="s">
        <v>254</v>
      </c>
      <c r="T12" s="151" t="s">
        <v>301</v>
      </c>
      <c r="U12" s="151">
        <v>0</v>
      </c>
      <c r="V12" s="151">
        <f t="shared" si="6"/>
        <v>0</v>
      </c>
      <c r="W12" s="151"/>
      <c r="X12" s="151" t="s">
        <v>134</v>
      </c>
      <c r="Y12" s="151" t="s">
        <v>135</v>
      </c>
      <c r="Z12" s="141"/>
      <c r="AA12" s="141"/>
      <c r="AB12" s="141"/>
      <c r="AC12" s="141"/>
      <c r="AD12" s="141"/>
      <c r="AE12" s="141"/>
      <c r="AF12" s="141"/>
      <c r="AG12" s="141" t="s">
        <v>136</v>
      </c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</row>
    <row r="13" spans="1:60" outlineLevel="1" x14ac:dyDescent="0.25">
      <c r="A13" s="172">
        <v>5</v>
      </c>
      <c r="B13" s="173" t="s">
        <v>307</v>
      </c>
      <c r="C13" s="183" t="s">
        <v>308</v>
      </c>
      <c r="D13" s="174" t="s">
        <v>300</v>
      </c>
      <c r="E13" s="175">
        <v>3</v>
      </c>
      <c r="F13" s="176"/>
      <c r="G13" s="177">
        <f t="shared" si="0"/>
        <v>0</v>
      </c>
      <c r="H13" s="152"/>
      <c r="I13" s="151">
        <f t="shared" si="1"/>
        <v>0</v>
      </c>
      <c r="J13" s="152"/>
      <c r="K13" s="151">
        <f t="shared" si="2"/>
        <v>0</v>
      </c>
      <c r="L13" s="151">
        <v>21</v>
      </c>
      <c r="M13" s="151">
        <f t="shared" si="3"/>
        <v>0</v>
      </c>
      <c r="N13" s="150">
        <v>0</v>
      </c>
      <c r="O13" s="150">
        <f t="shared" si="4"/>
        <v>0</v>
      </c>
      <c r="P13" s="150">
        <v>0</v>
      </c>
      <c r="Q13" s="150">
        <f t="shared" si="5"/>
        <v>0</v>
      </c>
      <c r="R13" s="151"/>
      <c r="S13" s="151" t="s">
        <v>254</v>
      </c>
      <c r="T13" s="151" t="s">
        <v>301</v>
      </c>
      <c r="U13" s="151">
        <v>0</v>
      </c>
      <c r="V13" s="151">
        <f t="shared" si="6"/>
        <v>0</v>
      </c>
      <c r="W13" s="151"/>
      <c r="X13" s="151" t="s">
        <v>134</v>
      </c>
      <c r="Y13" s="151" t="s">
        <v>135</v>
      </c>
      <c r="Z13" s="141"/>
      <c r="AA13" s="141"/>
      <c r="AB13" s="141"/>
      <c r="AC13" s="141"/>
      <c r="AD13" s="141"/>
      <c r="AE13" s="141"/>
      <c r="AF13" s="141"/>
      <c r="AG13" s="141" t="s">
        <v>136</v>
      </c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</row>
    <row r="14" spans="1:60" outlineLevel="1" x14ac:dyDescent="0.25">
      <c r="A14" s="172">
        <v>6</v>
      </c>
      <c r="B14" s="173" t="s">
        <v>309</v>
      </c>
      <c r="C14" s="183" t="s">
        <v>310</v>
      </c>
      <c r="D14" s="174" t="s">
        <v>300</v>
      </c>
      <c r="E14" s="175">
        <v>1</v>
      </c>
      <c r="F14" s="176"/>
      <c r="G14" s="177">
        <f t="shared" si="0"/>
        <v>0</v>
      </c>
      <c r="H14" s="152"/>
      <c r="I14" s="151">
        <f t="shared" si="1"/>
        <v>0</v>
      </c>
      <c r="J14" s="152"/>
      <c r="K14" s="151">
        <f t="shared" si="2"/>
        <v>0</v>
      </c>
      <c r="L14" s="151">
        <v>21</v>
      </c>
      <c r="M14" s="151">
        <f t="shared" si="3"/>
        <v>0</v>
      </c>
      <c r="N14" s="150">
        <v>0</v>
      </c>
      <c r="O14" s="150">
        <f t="shared" si="4"/>
        <v>0</v>
      </c>
      <c r="P14" s="150">
        <v>0</v>
      </c>
      <c r="Q14" s="150">
        <f t="shared" si="5"/>
        <v>0</v>
      </c>
      <c r="R14" s="151"/>
      <c r="S14" s="151" t="s">
        <v>254</v>
      </c>
      <c r="T14" s="151" t="s">
        <v>301</v>
      </c>
      <c r="U14" s="151">
        <v>0</v>
      </c>
      <c r="V14" s="151">
        <f t="shared" si="6"/>
        <v>0</v>
      </c>
      <c r="W14" s="151"/>
      <c r="X14" s="151" t="s">
        <v>134</v>
      </c>
      <c r="Y14" s="151" t="s">
        <v>135</v>
      </c>
      <c r="Z14" s="141"/>
      <c r="AA14" s="141"/>
      <c r="AB14" s="141"/>
      <c r="AC14" s="141"/>
      <c r="AD14" s="141"/>
      <c r="AE14" s="141"/>
      <c r="AF14" s="141"/>
      <c r="AG14" s="141" t="s">
        <v>136</v>
      </c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</row>
    <row r="15" spans="1:60" ht="20" outlineLevel="1" x14ac:dyDescent="0.25">
      <c r="A15" s="172">
        <v>7</v>
      </c>
      <c r="B15" s="173" t="s">
        <v>311</v>
      </c>
      <c r="C15" s="183" t="s">
        <v>312</v>
      </c>
      <c r="D15" s="174" t="s">
        <v>253</v>
      </c>
      <c r="E15" s="175">
        <v>1</v>
      </c>
      <c r="F15" s="176"/>
      <c r="G15" s="177">
        <f t="shared" si="0"/>
        <v>0</v>
      </c>
      <c r="H15" s="152"/>
      <c r="I15" s="151">
        <f t="shared" si="1"/>
        <v>0</v>
      </c>
      <c r="J15" s="152"/>
      <c r="K15" s="151">
        <f t="shared" si="2"/>
        <v>0</v>
      </c>
      <c r="L15" s="151">
        <v>21</v>
      </c>
      <c r="M15" s="151">
        <f t="shared" si="3"/>
        <v>0</v>
      </c>
      <c r="N15" s="150">
        <v>0</v>
      </c>
      <c r="O15" s="150">
        <f t="shared" si="4"/>
        <v>0</v>
      </c>
      <c r="P15" s="150">
        <v>0</v>
      </c>
      <c r="Q15" s="150">
        <f t="shared" si="5"/>
        <v>0</v>
      </c>
      <c r="R15" s="151"/>
      <c r="S15" s="151" t="s">
        <v>254</v>
      </c>
      <c r="T15" s="151" t="s">
        <v>301</v>
      </c>
      <c r="U15" s="151">
        <v>0</v>
      </c>
      <c r="V15" s="151">
        <f t="shared" si="6"/>
        <v>0</v>
      </c>
      <c r="W15" s="151"/>
      <c r="X15" s="151" t="s">
        <v>134</v>
      </c>
      <c r="Y15" s="151" t="s">
        <v>135</v>
      </c>
      <c r="Z15" s="141"/>
      <c r="AA15" s="141"/>
      <c r="AB15" s="141"/>
      <c r="AC15" s="141"/>
      <c r="AD15" s="141"/>
      <c r="AE15" s="141"/>
      <c r="AF15" s="141"/>
      <c r="AG15" s="141" t="s">
        <v>136</v>
      </c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</row>
    <row r="16" spans="1:60" ht="20" outlineLevel="1" x14ac:dyDescent="0.25">
      <c r="A16" s="172">
        <v>8</v>
      </c>
      <c r="B16" s="173" t="s">
        <v>313</v>
      </c>
      <c r="C16" s="183" t="s">
        <v>314</v>
      </c>
      <c r="D16" s="174" t="s">
        <v>253</v>
      </c>
      <c r="E16" s="175">
        <v>1</v>
      </c>
      <c r="F16" s="176"/>
      <c r="G16" s="177">
        <f t="shared" si="0"/>
        <v>0</v>
      </c>
      <c r="H16" s="152"/>
      <c r="I16" s="151">
        <f t="shared" si="1"/>
        <v>0</v>
      </c>
      <c r="J16" s="152"/>
      <c r="K16" s="151">
        <f t="shared" si="2"/>
        <v>0</v>
      </c>
      <c r="L16" s="151">
        <v>21</v>
      </c>
      <c r="M16" s="151">
        <f t="shared" si="3"/>
        <v>0</v>
      </c>
      <c r="N16" s="150">
        <v>0</v>
      </c>
      <c r="O16" s="150">
        <f t="shared" si="4"/>
        <v>0</v>
      </c>
      <c r="P16" s="150">
        <v>0</v>
      </c>
      <c r="Q16" s="150">
        <f t="shared" si="5"/>
        <v>0</v>
      </c>
      <c r="R16" s="151"/>
      <c r="S16" s="151" t="s">
        <v>254</v>
      </c>
      <c r="T16" s="151" t="s">
        <v>301</v>
      </c>
      <c r="U16" s="151">
        <v>0</v>
      </c>
      <c r="V16" s="151">
        <f t="shared" si="6"/>
        <v>0</v>
      </c>
      <c r="W16" s="151"/>
      <c r="X16" s="151" t="s">
        <v>134</v>
      </c>
      <c r="Y16" s="151" t="s">
        <v>135</v>
      </c>
      <c r="Z16" s="141"/>
      <c r="AA16" s="141"/>
      <c r="AB16" s="141"/>
      <c r="AC16" s="141"/>
      <c r="AD16" s="141"/>
      <c r="AE16" s="141"/>
      <c r="AF16" s="141"/>
      <c r="AG16" s="141" t="s">
        <v>136</v>
      </c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ht="13" x14ac:dyDescent="0.25">
      <c r="A17" s="159" t="s">
        <v>128</v>
      </c>
      <c r="B17" s="160" t="s">
        <v>92</v>
      </c>
      <c r="C17" s="179" t="s">
        <v>93</v>
      </c>
      <c r="D17" s="161"/>
      <c r="E17" s="162"/>
      <c r="F17" s="163"/>
      <c r="G17" s="164">
        <f>SUMIF(AG18:AG24,"&lt;&gt;NOR",G18:G24)</f>
        <v>0</v>
      </c>
      <c r="H17" s="158"/>
      <c r="I17" s="158">
        <f>SUM(I18:I24)</f>
        <v>0</v>
      </c>
      <c r="J17" s="158"/>
      <c r="K17" s="158">
        <f>SUM(K18:K24)</f>
        <v>0</v>
      </c>
      <c r="L17" s="158"/>
      <c r="M17" s="158">
        <f>SUM(M18:M24)</f>
        <v>0</v>
      </c>
      <c r="N17" s="157"/>
      <c r="O17" s="157">
        <f>SUM(O18:O24)</f>
        <v>0</v>
      </c>
      <c r="P17" s="157"/>
      <c r="Q17" s="157">
        <f>SUM(Q18:Q24)</f>
        <v>0</v>
      </c>
      <c r="R17" s="158"/>
      <c r="S17" s="158"/>
      <c r="T17" s="158"/>
      <c r="U17" s="158"/>
      <c r="V17" s="158">
        <f>SUM(V18:V24)</f>
        <v>0</v>
      </c>
      <c r="W17" s="158"/>
      <c r="X17" s="158"/>
      <c r="Y17" s="158"/>
      <c r="AG17" t="s">
        <v>129</v>
      </c>
    </row>
    <row r="18" spans="1:60" outlineLevel="1" x14ac:dyDescent="0.25">
      <c r="A18" s="172">
        <v>9</v>
      </c>
      <c r="B18" s="173" t="s">
        <v>315</v>
      </c>
      <c r="C18" s="183" t="s">
        <v>316</v>
      </c>
      <c r="D18" s="174" t="s">
        <v>253</v>
      </c>
      <c r="E18" s="175">
        <v>1</v>
      </c>
      <c r="F18" s="176"/>
      <c r="G18" s="177">
        <f t="shared" ref="G18:G24" si="7">ROUND(E18*F18,2)</f>
        <v>0</v>
      </c>
      <c r="H18" s="152"/>
      <c r="I18" s="151">
        <f t="shared" ref="I18:I24" si="8">ROUND(E18*H18,2)</f>
        <v>0</v>
      </c>
      <c r="J18" s="152"/>
      <c r="K18" s="151">
        <f t="shared" ref="K18:K24" si="9">ROUND(E18*J18,2)</f>
        <v>0</v>
      </c>
      <c r="L18" s="151">
        <v>21</v>
      </c>
      <c r="M18" s="151">
        <f t="shared" ref="M18:M24" si="10">G18*(1+L18/100)</f>
        <v>0</v>
      </c>
      <c r="N18" s="150">
        <v>0</v>
      </c>
      <c r="O18" s="150">
        <f t="shared" ref="O18:O24" si="11">ROUND(E18*N18,2)</f>
        <v>0</v>
      </c>
      <c r="P18" s="150">
        <v>0</v>
      </c>
      <c r="Q18" s="150">
        <f t="shared" ref="Q18:Q24" si="12">ROUND(E18*P18,2)</f>
        <v>0</v>
      </c>
      <c r="R18" s="151"/>
      <c r="S18" s="151" t="s">
        <v>254</v>
      </c>
      <c r="T18" s="151" t="s">
        <v>301</v>
      </c>
      <c r="U18" s="151">
        <v>0</v>
      </c>
      <c r="V18" s="151">
        <f t="shared" ref="V18:V24" si="13">ROUND(E18*U18,2)</f>
        <v>0</v>
      </c>
      <c r="W18" s="151"/>
      <c r="X18" s="151" t="s">
        <v>134</v>
      </c>
      <c r="Y18" s="151" t="s">
        <v>135</v>
      </c>
      <c r="Z18" s="141"/>
      <c r="AA18" s="141"/>
      <c r="AB18" s="141"/>
      <c r="AC18" s="141"/>
      <c r="AD18" s="141"/>
      <c r="AE18" s="141"/>
      <c r="AF18" s="141"/>
      <c r="AG18" s="141" t="s">
        <v>136</v>
      </c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</row>
    <row r="19" spans="1:60" outlineLevel="1" x14ac:dyDescent="0.25">
      <c r="A19" s="172">
        <v>10</v>
      </c>
      <c r="B19" s="173" t="s">
        <v>317</v>
      </c>
      <c r="C19" s="183" t="s">
        <v>318</v>
      </c>
      <c r="D19" s="174" t="s">
        <v>253</v>
      </c>
      <c r="E19" s="175">
        <v>1</v>
      </c>
      <c r="F19" s="176"/>
      <c r="G19" s="177">
        <f t="shared" si="7"/>
        <v>0</v>
      </c>
      <c r="H19" s="152"/>
      <c r="I19" s="151">
        <f t="shared" si="8"/>
        <v>0</v>
      </c>
      <c r="J19" s="152"/>
      <c r="K19" s="151">
        <f t="shared" si="9"/>
        <v>0</v>
      </c>
      <c r="L19" s="151">
        <v>21</v>
      </c>
      <c r="M19" s="151">
        <f t="shared" si="10"/>
        <v>0</v>
      </c>
      <c r="N19" s="150">
        <v>0</v>
      </c>
      <c r="O19" s="150">
        <f t="shared" si="11"/>
        <v>0</v>
      </c>
      <c r="P19" s="150">
        <v>0</v>
      </c>
      <c r="Q19" s="150">
        <f t="shared" si="12"/>
        <v>0</v>
      </c>
      <c r="R19" s="151"/>
      <c r="S19" s="151" t="s">
        <v>254</v>
      </c>
      <c r="T19" s="151" t="s">
        <v>301</v>
      </c>
      <c r="U19" s="151">
        <v>0</v>
      </c>
      <c r="V19" s="151">
        <f t="shared" si="13"/>
        <v>0</v>
      </c>
      <c r="W19" s="151"/>
      <c r="X19" s="151" t="s">
        <v>134</v>
      </c>
      <c r="Y19" s="151" t="s">
        <v>135</v>
      </c>
      <c r="Z19" s="141"/>
      <c r="AA19" s="141"/>
      <c r="AB19" s="141"/>
      <c r="AC19" s="141"/>
      <c r="AD19" s="141"/>
      <c r="AE19" s="141"/>
      <c r="AF19" s="141"/>
      <c r="AG19" s="141" t="s">
        <v>136</v>
      </c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outlineLevel="1" x14ac:dyDescent="0.25">
      <c r="A20" s="172">
        <v>11</v>
      </c>
      <c r="B20" s="173" t="s">
        <v>319</v>
      </c>
      <c r="C20" s="183" t="s">
        <v>320</v>
      </c>
      <c r="D20" s="174" t="s">
        <v>300</v>
      </c>
      <c r="E20" s="175">
        <v>1</v>
      </c>
      <c r="F20" s="176"/>
      <c r="G20" s="177">
        <f t="shared" si="7"/>
        <v>0</v>
      </c>
      <c r="H20" s="152"/>
      <c r="I20" s="151">
        <f t="shared" si="8"/>
        <v>0</v>
      </c>
      <c r="J20" s="152"/>
      <c r="K20" s="151">
        <f t="shared" si="9"/>
        <v>0</v>
      </c>
      <c r="L20" s="151">
        <v>21</v>
      </c>
      <c r="M20" s="151">
        <f t="shared" si="10"/>
        <v>0</v>
      </c>
      <c r="N20" s="150">
        <v>0</v>
      </c>
      <c r="O20" s="150">
        <f t="shared" si="11"/>
        <v>0</v>
      </c>
      <c r="P20" s="150">
        <v>0</v>
      </c>
      <c r="Q20" s="150">
        <f t="shared" si="12"/>
        <v>0</v>
      </c>
      <c r="R20" s="151"/>
      <c r="S20" s="151" t="s">
        <v>254</v>
      </c>
      <c r="T20" s="151" t="s">
        <v>301</v>
      </c>
      <c r="U20" s="151">
        <v>0</v>
      </c>
      <c r="V20" s="151">
        <f t="shared" si="13"/>
        <v>0</v>
      </c>
      <c r="W20" s="151"/>
      <c r="X20" s="151" t="s">
        <v>134</v>
      </c>
      <c r="Y20" s="151" t="s">
        <v>135</v>
      </c>
      <c r="Z20" s="141"/>
      <c r="AA20" s="141"/>
      <c r="AB20" s="141"/>
      <c r="AC20" s="141"/>
      <c r="AD20" s="141"/>
      <c r="AE20" s="141"/>
      <c r="AF20" s="141"/>
      <c r="AG20" s="141" t="s">
        <v>136</v>
      </c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</row>
    <row r="21" spans="1:60" outlineLevel="1" x14ac:dyDescent="0.25">
      <c r="A21" s="172">
        <v>12</v>
      </c>
      <c r="B21" s="173" t="s">
        <v>321</v>
      </c>
      <c r="C21" s="183" t="s">
        <v>322</v>
      </c>
      <c r="D21" s="174" t="s">
        <v>253</v>
      </c>
      <c r="E21" s="175">
        <v>1</v>
      </c>
      <c r="F21" s="176"/>
      <c r="G21" s="177">
        <f t="shared" si="7"/>
        <v>0</v>
      </c>
      <c r="H21" s="152"/>
      <c r="I21" s="151">
        <f t="shared" si="8"/>
        <v>0</v>
      </c>
      <c r="J21" s="152"/>
      <c r="K21" s="151">
        <f t="shared" si="9"/>
        <v>0</v>
      </c>
      <c r="L21" s="151">
        <v>21</v>
      </c>
      <c r="M21" s="151">
        <f t="shared" si="10"/>
        <v>0</v>
      </c>
      <c r="N21" s="150">
        <v>0</v>
      </c>
      <c r="O21" s="150">
        <f t="shared" si="11"/>
        <v>0</v>
      </c>
      <c r="P21" s="150">
        <v>0</v>
      </c>
      <c r="Q21" s="150">
        <f t="shared" si="12"/>
        <v>0</v>
      </c>
      <c r="R21" s="151"/>
      <c r="S21" s="151" t="s">
        <v>254</v>
      </c>
      <c r="T21" s="151" t="s">
        <v>301</v>
      </c>
      <c r="U21" s="151">
        <v>0</v>
      </c>
      <c r="V21" s="151">
        <f t="shared" si="13"/>
        <v>0</v>
      </c>
      <c r="W21" s="151"/>
      <c r="X21" s="151" t="s">
        <v>134</v>
      </c>
      <c r="Y21" s="151" t="s">
        <v>135</v>
      </c>
      <c r="Z21" s="141"/>
      <c r="AA21" s="141"/>
      <c r="AB21" s="141"/>
      <c r="AC21" s="141"/>
      <c r="AD21" s="141"/>
      <c r="AE21" s="141"/>
      <c r="AF21" s="141"/>
      <c r="AG21" s="141" t="s">
        <v>136</v>
      </c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</row>
    <row r="22" spans="1:60" outlineLevel="1" x14ac:dyDescent="0.25">
      <c r="A22" s="172">
        <v>13</v>
      </c>
      <c r="B22" s="173" t="s">
        <v>323</v>
      </c>
      <c r="C22" s="183" t="s">
        <v>324</v>
      </c>
      <c r="D22" s="174" t="s">
        <v>253</v>
      </c>
      <c r="E22" s="175">
        <v>3</v>
      </c>
      <c r="F22" s="176"/>
      <c r="G22" s="177">
        <f t="shared" si="7"/>
        <v>0</v>
      </c>
      <c r="H22" s="152"/>
      <c r="I22" s="151">
        <f t="shared" si="8"/>
        <v>0</v>
      </c>
      <c r="J22" s="152"/>
      <c r="K22" s="151">
        <f t="shared" si="9"/>
        <v>0</v>
      </c>
      <c r="L22" s="151">
        <v>21</v>
      </c>
      <c r="M22" s="151">
        <f t="shared" si="10"/>
        <v>0</v>
      </c>
      <c r="N22" s="150">
        <v>0</v>
      </c>
      <c r="O22" s="150">
        <f t="shared" si="11"/>
        <v>0</v>
      </c>
      <c r="P22" s="150">
        <v>0</v>
      </c>
      <c r="Q22" s="150">
        <f t="shared" si="12"/>
        <v>0</v>
      </c>
      <c r="R22" s="151"/>
      <c r="S22" s="151" t="s">
        <v>254</v>
      </c>
      <c r="T22" s="151" t="s">
        <v>301</v>
      </c>
      <c r="U22" s="151">
        <v>0</v>
      </c>
      <c r="V22" s="151">
        <f t="shared" si="13"/>
        <v>0</v>
      </c>
      <c r="W22" s="151"/>
      <c r="X22" s="151" t="s">
        <v>134</v>
      </c>
      <c r="Y22" s="151" t="s">
        <v>135</v>
      </c>
      <c r="Z22" s="141"/>
      <c r="AA22" s="141"/>
      <c r="AB22" s="141"/>
      <c r="AC22" s="141"/>
      <c r="AD22" s="141"/>
      <c r="AE22" s="141"/>
      <c r="AF22" s="141"/>
      <c r="AG22" s="141" t="s">
        <v>136</v>
      </c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</row>
    <row r="23" spans="1:60" outlineLevel="1" x14ac:dyDescent="0.25">
      <c r="A23" s="172">
        <v>14</v>
      </c>
      <c r="B23" s="173" t="s">
        <v>325</v>
      </c>
      <c r="C23" s="183" t="s">
        <v>326</v>
      </c>
      <c r="D23" s="174" t="s">
        <v>300</v>
      </c>
      <c r="E23" s="175">
        <v>1</v>
      </c>
      <c r="F23" s="176"/>
      <c r="G23" s="177">
        <f t="shared" si="7"/>
        <v>0</v>
      </c>
      <c r="H23" s="152"/>
      <c r="I23" s="151">
        <f t="shared" si="8"/>
        <v>0</v>
      </c>
      <c r="J23" s="152"/>
      <c r="K23" s="151">
        <f t="shared" si="9"/>
        <v>0</v>
      </c>
      <c r="L23" s="151">
        <v>21</v>
      </c>
      <c r="M23" s="151">
        <f t="shared" si="10"/>
        <v>0</v>
      </c>
      <c r="N23" s="150">
        <v>0</v>
      </c>
      <c r="O23" s="150">
        <f t="shared" si="11"/>
        <v>0</v>
      </c>
      <c r="P23" s="150">
        <v>0</v>
      </c>
      <c r="Q23" s="150">
        <f t="shared" si="12"/>
        <v>0</v>
      </c>
      <c r="R23" s="151"/>
      <c r="S23" s="151" t="s">
        <v>254</v>
      </c>
      <c r="T23" s="151" t="s">
        <v>301</v>
      </c>
      <c r="U23" s="151">
        <v>0</v>
      </c>
      <c r="V23" s="151">
        <f t="shared" si="13"/>
        <v>0</v>
      </c>
      <c r="W23" s="151"/>
      <c r="X23" s="151" t="s">
        <v>134</v>
      </c>
      <c r="Y23" s="151" t="s">
        <v>135</v>
      </c>
      <c r="Z23" s="141"/>
      <c r="AA23" s="141"/>
      <c r="AB23" s="141"/>
      <c r="AC23" s="141"/>
      <c r="AD23" s="141"/>
      <c r="AE23" s="141"/>
      <c r="AF23" s="141"/>
      <c r="AG23" s="141" t="s">
        <v>136</v>
      </c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0" outlineLevel="1" x14ac:dyDescent="0.25">
      <c r="A24" s="166">
        <v>15</v>
      </c>
      <c r="B24" s="167" t="s">
        <v>327</v>
      </c>
      <c r="C24" s="180" t="s">
        <v>328</v>
      </c>
      <c r="D24" s="168" t="s">
        <v>300</v>
      </c>
      <c r="E24" s="169">
        <v>1</v>
      </c>
      <c r="F24" s="170"/>
      <c r="G24" s="171">
        <f t="shared" si="7"/>
        <v>0</v>
      </c>
      <c r="H24" s="152"/>
      <c r="I24" s="151">
        <f t="shared" si="8"/>
        <v>0</v>
      </c>
      <c r="J24" s="152"/>
      <c r="K24" s="151">
        <f t="shared" si="9"/>
        <v>0</v>
      </c>
      <c r="L24" s="151">
        <v>21</v>
      </c>
      <c r="M24" s="151">
        <f t="shared" si="10"/>
        <v>0</v>
      </c>
      <c r="N24" s="150">
        <v>0</v>
      </c>
      <c r="O24" s="150">
        <f t="shared" si="11"/>
        <v>0</v>
      </c>
      <c r="P24" s="150">
        <v>0</v>
      </c>
      <c r="Q24" s="150">
        <f t="shared" si="12"/>
        <v>0</v>
      </c>
      <c r="R24" s="151"/>
      <c r="S24" s="151" t="s">
        <v>254</v>
      </c>
      <c r="T24" s="151" t="s">
        <v>301</v>
      </c>
      <c r="U24" s="151">
        <v>0</v>
      </c>
      <c r="V24" s="151">
        <f t="shared" si="13"/>
        <v>0</v>
      </c>
      <c r="W24" s="151"/>
      <c r="X24" s="151" t="s">
        <v>134</v>
      </c>
      <c r="Y24" s="151" t="s">
        <v>135</v>
      </c>
      <c r="Z24" s="141"/>
      <c r="AA24" s="141"/>
      <c r="AB24" s="141"/>
      <c r="AC24" s="141"/>
      <c r="AD24" s="141"/>
      <c r="AE24" s="141"/>
      <c r="AF24" s="141"/>
      <c r="AG24" s="141" t="s">
        <v>136</v>
      </c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0" x14ac:dyDescent="0.25">
      <c r="A25" s="3"/>
      <c r="B25" s="4"/>
      <c r="C25" s="184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12</v>
      </c>
      <c r="AF25">
        <v>21</v>
      </c>
      <c r="AG25" t="s">
        <v>114</v>
      </c>
    </row>
    <row r="26" spans="1:60" ht="13" x14ac:dyDescent="0.25">
      <c r="A26" s="144"/>
      <c r="B26" s="145" t="s">
        <v>30</v>
      </c>
      <c r="C26" s="185"/>
      <c r="D26" s="146"/>
      <c r="E26" s="147"/>
      <c r="F26" s="147"/>
      <c r="G26" s="165">
        <f>G8+G17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263</v>
      </c>
    </row>
    <row r="27" spans="1:60" x14ac:dyDescent="0.25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18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4" t="s">
        <v>264</v>
      </c>
      <c r="B29" s="254"/>
      <c r="C29" s="255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56"/>
      <c r="B30" s="257"/>
      <c r="C30" s="258"/>
      <c r="D30" s="257"/>
      <c r="E30" s="257"/>
      <c r="F30" s="257"/>
      <c r="G30" s="25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265</v>
      </c>
    </row>
    <row r="31" spans="1:60" x14ac:dyDescent="0.25">
      <c r="A31" s="260"/>
      <c r="B31" s="261"/>
      <c r="C31" s="262"/>
      <c r="D31" s="261"/>
      <c r="E31" s="261"/>
      <c r="F31" s="261"/>
      <c r="G31" s="26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60"/>
      <c r="B32" s="261"/>
      <c r="C32" s="262"/>
      <c r="D32" s="261"/>
      <c r="E32" s="261"/>
      <c r="F32" s="261"/>
      <c r="G32" s="26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60"/>
      <c r="B33" s="261"/>
      <c r="C33" s="262"/>
      <c r="D33" s="261"/>
      <c r="E33" s="261"/>
      <c r="F33" s="261"/>
      <c r="G33" s="26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64"/>
      <c r="B34" s="265"/>
      <c r="C34" s="266"/>
      <c r="D34" s="265"/>
      <c r="E34" s="265"/>
      <c r="F34" s="265"/>
      <c r="G34" s="26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3"/>
      <c r="B35" s="4"/>
      <c r="C35" s="18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C36" s="186"/>
      <c r="D36" s="10"/>
      <c r="AG36" t="s">
        <v>266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x17D3X+HfOvzHgVNXkWtf00fAMD6F2LzkV5sas6W07kAC9NL/GeGEeZoocbNrW1Ibc4GAbgLGq6NH8uAiQnhg==" saltValue="DWIeAWAiALyDKvA1BmFKfA==" spinCount="100000" sheet="1" objects="1" scenarios="1"/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EF39-CC88-4684-9FD3-8745E48A287F}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2.5" outlineLevelRow="1" x14ac:dyDescent="0.25"/>
  <cols>
    <col min="1" max="1" width="3.453125" customWidth="1"/>
    <col min="2" max="2" width="12.54296875" style="114" customWidth="1"/>
    <col min="3" max="3" width="38.26953125" style="114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7" t="s">
        <v>7</v>
      </c>
      <c r="B1" s="247"/>
      <c r="C1" s="247"/>
      <c r="D1" s="247"/>
      <c r="E1" s="247"/>
      <c r="F1" s="247"/>
      <c r="G1" s="247"/>
      <c r="AG1" t="s">
        <v>102</v>
      </c>
    </row>
    <row r="2" spans="1:60" ht="25" customHeight="1" x14ac:dyDescent="0.25">
      <c r="A2" s="133" t="s">
        <v>8</v>
      </c>
      <c r="B2" s="49"/>
      <c r="C2" s="248" t="s">
        <v>385</v>
      </c>
      <c r="D2" s="249"/>
      <c r="E2" s="249"/>
      <c r="F2" s="249"/>
      <c r="G2" s="250"/>
      <c r="AG2" t="s">
        <v>103</v>
      </c>
    </row>
    <row r="3" spans="1:60" ht="25" customHeight="1" x14ac:dyDescent="0.25">
      <c r="A3" s="133" t="s">
        <v>9</v>
      </c>
      <c r="B3" s="49" t="s">
        <v>51</v>
      </c>
      <c r="C3" s="248" t="s">
        <v>52</v>
      </c>
      <c r="D3" s="249"/>
      <c r="E3" s="249"/>
      <c r="F3" s="249"/>
      <c r="G3" s="250"/>
      <c r="AC3" s="114" t="s">
        <v>103</v>
      </c>
      <c r="AG3" t="s">
        <v>104</v>
      </c>
    </row>
    <row r="4" spans="1:60" ht="25" customHeight="1" x14ac:dyDescent="0.25">
      <c r="A4" s="134" t="s">
        <v>10</v>
      </c>
      <c r="B4" s="135" t="s">
        <v>51</v>
      </c>
      <c r="C4" s="251" t="s">
        <v>52</v>
      </c>
      <c r="D4" s="252"/>
      <c r="E4" s="252"/>
      <c r="F4" s="252"/>
      <c r="G4" s="253"/>
      <c r="AG4" t="s">
        <v>105</v>
      </c>
    </row>
    <row r="5" spans="1:60" x14ac:dyDescent="0.25">
      <c r="D5" s="10"/>
    </row>
    <row r="6" spans="1:60" ht="37.5" x14ac:dyDescent="0.25">
      <c r="A6" s="137" t="s">
        <v>106</v>
      </c>
      <c r="B6" s="139" t="s">
        <v>107</v>
      </c>
      <c r="C6" s="139" t="s">
        <v>108</v>
      </c>
      <c r="D6" s="138" t="s">
        <v>109</v>
      </c>
      <c r="E6" s="137" t="s">
        <v>110</v>
      </c>
      <c r="F6" s="136" t="s">
        <v>111</v>
      </c>
      <c r="G6" s="137" t="s">
        <v>30</v>
      </c>
      <c r="H6" s="140" t="s">
        <v>31</v>
      </c>
      <c r="I6" s="140" t="s">
        <v>112</v>
      </c>
      <c r="J6" s="140" t="s">
        <v>32</v>
      </c>
      <c r="K6" s="140" t="s">
        <v>113</v>
      </c>
      <c r="L6" s="140" t="s">
        <v>114</v>
      </c>
      <c r="M6" s="140" t="s">
        <v>115</v>
      </c>
      <c r="N6" s="140" t="s">
        <v>116</v>
      </c>
      <c r="O6" s="140" t="s">
        <v>117</v>
      </c>
      <c r="P6" s="140" t="s">
        <v>118</v>
      </c>
      <c r="Q6" s="140" t="s">
        <v>119</v>
      </c>
      <c r="R6" s="140" t="s">
        <v>120</v>
      </c>
      <c r="S6" s="140" t="s">
        <v>121</v>
      </c>
      <c r="T6" s="140" t="s">
        <v>122</v>
      </c>
      <c r="U6" s="140" t="s">
        <v>123</v>
      </c>
      <c r="V6" s="140" t="s">
        <v>124</v>
      </c>
      <c r="W6" s="140" t="s">
        <v>125</v>
      </c>
      <c r="X6" s="140" t="s">
        <v>126</v>
      </c>
      <c r="Y6" s="140" t="s">
        <v>127</v>
      </c>
    </row>
    <row r="7" spans="1:60" hidden="1" x14ac:dyDescent="0.25">
      <c r="A7" s="3"/>
      <c r="B7" s="4"/>
      <c r="C7" s="4"/>
      <c r="D7" s="6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ht="13" x14ac:dyDescent="0.25">
      <c r="A8" s="159" t="s">
        <v>128</v>
      </c>
      <c r="B8" s="160" t="s">
        <v>94</v>
      </c>
      <c r="C8" s="179" t="s">
        <v>95</v>
      </c>
      <c r="D8" s="161"/>
      <c r="E8" s="162"/>
      <c r="F8" s="163"/>
      <c r="G8" s="164">
        <f>SUMIF(AG9:AG10,"&lt;&gt;NOR",G9:G10)</f>
        <v>0</v>
      </c>
      <c r="H8" s="158"/>
      <c r="I8" s="158">
        <f>SUM(I9:I10)</f>
        <v>0</v>
      </c>
      <c r="J8" s="158"/>
      <c r="K8" s="158">
        <f>SUM(K9:K10)</f>
        <v>0</v>
      </c>
      <c r="L8" s="158"/>
      <c r="M8" s="158">
        <f>SUM(M9:M10)</f>
        <v>0</v>
      </c>
      <c r="N8" s="157"/>
      <c r="O8" s="157">
        <f>SUM(O9:O10)</f>
        <v>0</v>
      </c>
      <c r="P8" s="157"/>
      <c r="Q8" s="157">
        <f>SUM(Q9:Q10)</f>
        <v>0</v>
      </c>
      <c r="R8" s="158"/>
      <c r="S8" s="158"/>
      <c r="T8" s="158"/>
      <c r="U8" s="158"/>
      <c r="V8" s="158">
        <f>SUM(V9:V10)</f>
        <v>0</v>
      </c>
      <c r="W8" s="158"/>
      <c r="X8" s="158"/>
      <c r="Y8" s="158"/>
      <c r="AG8" t="s">
        <v>129</v>
      </c>
    </row>
    <row r="9" spans="1:60" outlineLevel="1" x14ac:dyDescent="0.25">
      <c r="A9" s="172">
        <v>1</v>
      </c>
      <c r="B9" s="173" t="s">
        <v>329</v>
      </c>
      <c r="C9" s="183" t="s">
        <v>330</v>
      </c>
      <c r="D9" s="174" t="s">
        <v>253</v>
      </c>
      <c r="E9" s="175">
        <v>1</v>
      </c>
      <c r="F9" s="176"/>
      <c r="G9" s="177">
        <f>ROUND(E9*F9,2)</f>
        <v>0</v>
      </c>
      <c r="H9" s="152"/>
      <c r="I9" s="151">
        <f>ROUND(E9*H9,2)</f>
        <v>0</v>
      </c>
      <c r="J9" s="152"/>
      <c r="K9" s="151">
        <f>ROUND(E9*J9,2)</f>
        <v>0</v>
      </c>
      <c r="L9" s="151">
        <v>21</v>
      </c>
      <c r="M9" s="151">
        <f>G9*(1+L9/100)</f>
        <v>0</v>
      </c>
      <c r="N9" s="150">
        <v>0</v>
      </c>
      <c r="O9" s="150">
        <f>ROUND(E9*N9,2)</f>
        <v>0</v>
      </c>
      <c r="P9" s="150">
        <v>0</v>
      </c>
      <c r="Q9" s="150">
        <f>ROUND(E9*P9,2)</f>
        <v>0</v>
      </c>
      <c r="R9" s="151"/>
      <c r="S9" s="151" t="s">
        <v>254</v>
      </c>
      <c r="T9" s="151" t="s">
        <v>301</v>
      </c>
      <c r="U9" s="151">
        <v>0</v>
      </c>
      <c r="V9" s="151">
        <f>ROUND(E9*U9,2)</f>
        <v>0</v>
      </c>
      <c r="W9" s="151"/>
      <c r="X9" s="151" t="s">
        <v>134</v>
      </c>
      <c r="Y9" s="151" t="s">
        <v>135</v>
      </c>
      <c r="Z9" s="141"/>
      <c r="AA9" s="141"/>
      <c r="AB9" s="141"/>
      <c r="AC9" s="141"/>
      <c r="AD9" s="141"/>
      <c r="AE9" s="141"/>
      <c r="AF9" s="141"/>
      <c r="AG9" s="141" t="s">
        <v>136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outlineLevel="1" x14ac:dyDescent="0.25">
      <c r="A10" s="166">
        <v>2</v>
      </c>
      <c r="B10" s="167" t="s">
        <v>331</v>
      </c>
      <c r="C10" s="180" t="s">
        <v>332</v>
      </c>
      <c r="D10" s="168" t="s">
        <v>253</v>
      </c>
      <c r="E10" s="169">
        <v>1</v>
      </c>
      <c r="F10" s="170"/>
      <c r="G10" s="171">
        <f>ROUND(E10*F10,2)</f>
        <v>0</v>
      </c>
      <c r="H10" s="152"/>
      <c r="I10" s="151">
        <f>ROUND(E10*H10,2)</f>
        <v>0</v>
      </c>
      <c r="J10" s="152"/>
      <c r="K10" s="151">
        <f>ROUND(E10*J10,2)</f>
        <v>0</v>
      </c>
      <c r="L10" s="151">
        <v>21</v>
      </c>
      <c r="M10" s="151">
        <f>G10*(1+L10/100)</f>
        <v>0</v>
      </c>
      <c r="N10" s="150">
        <v>0</v>
      </c>
      <c r="O10" s="150">
        <f>ROUND(E10*N10,2)</f>
        <v>0</v>
      </c>
      <c r="P10" s="150">
        <v>0</v>
      </c>
      <c r="Q10" s="150">
        <f>ROUND(E10*P10,2)</f>
        <v>0</v>
      </c>
      <c r="R10" s="151"/>
      <c r="S10" s="151" t="s">
        <v>254</v>
      </c>
      <c r="T10" s="151" t="s">
        <v>301</v>
      </c>
      <c r="U10" s="151">
        <v>0</v>
      </c>
      <c r="V10" s="151">
        <f>ROUND(E10*U10,2)</f>
        <v>0</v>
      </c>
      <c r="W10" s="151"/>
      <c r="X10" s="151" t="s">
        <v>134</v>
      </c>
      <c r="Y10" s="151" t="s">
        <v>135</v>
      </c>
      <c r="Z10" s="141"/>
      <c r="AA10" s="141"/>
      <c r="AB10" s="141"/>
      <c r="AC10" s="141"/>
      <c r="AD10" s="141"/>
      <c r="AE10" s="141"/>
      <c r="AF10" s="141"/>
      <c r="AG10" s="141" t="s">
        <v>136</v>
      </c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</row>
    <row r="11" spans="1:60" x14ac:dyDescent="0.25">
      <c r="A11" s="3"/>
      <c r="B11" s="4"/>
      <c r="C11" s="184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114</v>
      </c>
    </row>
    <row r="12" spans="1:60" ht="13" x14ac:dyDescent="0.25">
      <c r="A12" s="144"/>
      <c r="B12" s="145" t="s">
        <v>30</v>
      </c>
      <c r="C12" s="185"/>
      <c r="D12" s="146"/>
      <c r="E12" s="147"/>
      <c r="F12" s="147"/>
      <c r="G12" s="165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263</v>
      </c>
    </row>
    <row r="13" spans="1:60" x14ac:dyDescent="0.25">
      <c r="A13" s="3"/>
      <c r="B13" s="4"/>
      <c r="C13" s="184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5">
      <c r="A14" s="3"/>
      <c r="B14" s="4"/>
      <c r="C14" s="184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5">
      <c r="A15" s="254" t="s">
        <v>264</v>
      </c>
      <c r="B15" s="254"/>
      <c r="C15" s="255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5">
      <c r="A16" s="256"/>
      <c r="B16" s="257"/>
      <c r="C16" s="258"/>
      <c r="D16" s="257"/>
      <c r="E16" s="257"/>
      <c r="F16" s="257"/>
      <c r="G16" s="25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G16" t="s">
        <v>265</v>
      </c>
    </row>
    <row r="17" spans="1:33" x14ac:dyDescent="0.25">
      <c r="A17" s="260"/>
      <c r="B17" s="261"/>
      <c r="C17" s="262"/>
      <c r="D17" s="261"/>
      <c r="E17" s="261"/>
      <c r="F17" s="261"/>
      <c r="G17" s="26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260"/>
      <c r="B18" s="261"/>
      <c r="C18" s="262"/>
      <c r="D18" s="261"/>
      <c r="E18" s="261"/>
      <c r="F18" s="261"/>
      <c r="G18" s="26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260"/>
      <c r="B19" s="261"/>
      <c r="C19" s="262"/>
      <c r="D19" s="261"/>
      <c r="E19" s="261"/>
      <c r="F19" s="261"/>
      <c r="G19" s="26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264"/>
      <c r="B20" s="265"/>
      <c r="C20" s="266"/>
      <c r="D20" s="265"/>
      <c r="E20" s="265"/>
      <c r="F20" s="265"/>
      <c r="G20" s="26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3"/>
      <c r="B21" s="4"/>
      <c r="C21" s="18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C22" s="186"/>
      <c r="D22" s="10"/>
      <c r="AG22" t="s">
        <v>266</v>
      </c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xAPdfd055lpbqPXZc6OCOmM/qaGvjIFlmoD0Ku/U6fumASw38X19qhDJUfYnes6AdAF/9L/vQCfz1CzuawORg==" saltValue="TvQtiZACyBS8Hmz7ZPLx7w==" spinCount="100000" sheet="1" objects="1" scenarios="1"/>
  <mergeCells count="6">
    <mergeCell ref="A16:G20"/>
    <mergeCell ref="A1:G1"/>
    <mergeCell ref="C2:G2"/>
    <mergeCell ref="C3:G3"/>
    <mergeCell ref="C4:G4"/>
    <mergeCell ref="A15:C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DDED6-ACC0-4FA9-B8DB-6F128780941E}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5" outlineLevelRow="3" x14ac:dyDescent="0.25"/>
  <cols>
    <col min="1" max="1" width="3.453125" customWidth="1"/>
    <col min="2" max="2" width="12.54296875" style="114" customWidth="1"/>
    <col min="3" max="3" width="38.26953125" style="114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 x14ac:dyDescent="0.35">
      <c r="A1" s="247" t="s">
        <v>7</v>
      </c>
      <c r="B1" s="247"/>
      <c r="C1" s="247"/>
      <c r="D1" s="247"/>
      <c r="E1" s="247"/>
      <c r="F1" s="247"/>
      <c r="G1" s="247"/>
      <c r="AG1" t="s">
        <v>102</v>
      </c>
    </row>
    <row r="2" spans="1:60" ht="25" customHeight="1" x14ac:dyDescent="0.25">
      <c r="A2" s="133" t="s">
        <v>8</v>
      </c>
      <c r="B2" s="49"/>
      <c r="C2" s="248" t="s">
        <v>385</v>
      </c>
      <c r="D2" s="249"/>
      <c r="E2" s="249"/>
      <c r="F2" s="249"/>
      <c r="G2" s="250"/>
      <c r="AG2" t="s">
        <v>103</v>
      </c>
    </row>
    <row r="3" spans="1:60" ht="25" customHeight="1" x14ac:dyDescent="0.25">
      <c r="A3" s="133" t="s">
        <v>9</v>
      </c>
      <c r="B3" s="49" t="s">
        <v>53</v>
      </c>
      <c r="C3" s="248" t="s">
        <v>28</v>
      </c>
      <c r="D3" s="249"/>
      <c r="E3" s="249"/>
      <c r="F3" s="249"/>
      <c r="G3" s="250"/>
      <c r="AC3" s="114" t="s">
        <v>103</v>
      </c>
      <c r="AG3" t="s">
        <v>104</v>
      </c>
    </row>
    <row r="4" spans="1:60" ht="25" customHeight="1" x14ac:dyDescent="0.25">
      <c r="A4" s="134" t="s">
        <v>10</v>
      </c>
      <c r="B4" s="135" t="s">
        <v>53</v>
      </c>
      <c r="C4" s="251" t="s">
        <v>54</v>
      </c>
      <c r="D4" s="252"/>
      <c r="E4" s="252"/>
      <c r="F4" s="252"/>
      <c r="G4" s="253"/>
      <c r="AG4" t="s">
        <v>105</v>
      </c>
    </row>
    <row r="5" spans="1:60" x14ac:dyDescent="0.25">
      <c r="D5" s="10"/>
    </row>
    <row r="6" spans="1:60" ht="37.5" x14ac:dyDescent="0.25">
      <c r="A6" s="137" t="s">
        <v>106</v>
      </c>
      <c r="B6" s="139" t="s">
        <v>107</v>
      </c>
      <c r="C6" s="139" t="s">
        <v>108</v>
      </c>
      <c r="D6" s="138" t="s">
        <v>109</v>
      </c>
      <c r="E6" s="137" t="s">
        <v>110</v>
      </c>
      <c r="F6" s="136" t="s">
        <v>111</v>
      </c>
      <c r="G6" s="137" t="s">
        <v>30</v>
      </c>
      <c r="H6" s="140" t="s">
        <v>31</v>
      </c>
      <c r="I6" s="140" t="s">
        <v>112</v>
      </c>
      <c r="J6" s="140" t="s">
        <v>32</v>
      </c>
      <c r="K6" s="140" t="s">
        <v>113</v>
      </c>
      <c r="L6" s="140" t="s">
        <v>114</v>
      </c>
      <c r="M6" s="140" t="s">
        <v>115</v>
      </c>
      <c r="N6" s="140" t="s">
        <v>116</v>
      </c>
      <c r="O6" s="140" t="s">
        <v>117</v>
      </c>
      <c r="P6" s="140" t="s">
        <v>118</v>
      </c>
      <c r="Q6" s="140" t="s">
        <v>119</v>
      </c>
      <c r="R6" s="140" t="s">
        <v>120</v>
      </c>
      <c r="S6" s="140" t="s">
        <v>121</v>
      </c>
      <c r="T6" s="140" t="s">
        <v>122</v>
      </c>
      <c r="U6" s="140" t="s">
        <v>123</v>
      </c>
      <c r="V6" s="140" t="s">
        <v>124</v>
      </c>
      <c r="W6" s="140" t="s">
        <v>125</v>
      </c>
      <c r="X6" s="140" t="s">
        <v>126</v>
      </c>
      <c r="Y6" s="140" t="s">
        <v>127</v>
      </c>
    </row>
    <row r="7" spans="1:60" hidden="1" x14ac:dyDescent="0.25">
      <c r="A7" s="3"/>
      <c r="B7" s="4"/>
      <c r="C7" s="4"/>
      <c r="D7" s="6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ht="13" x14ac:dyDescent="0.25">
      <c r="A8" s="159" t="s">
        <v>128</v>
      </c>
      <c r="B8" s="160" t="s">
        <v>100</v>
      </c>
      <c r="C8" s="179" t="s">
        <v>28</v>
      </c>
      <c r="D8" s="161"/>
      <c r="E8" s="162"/>
      <c r="F8" s="163"/>
      <c r="G8" s="164">
        <f>SUMIF(AG9:AG22,"&lt;&gt;NOR",G9:G22)</f>
        <v>0</v>
      </c>
      <c r="H8" s="158"/>
      <c r="I8" s="158">
        <f>SUM(I9:I22)</f>
        <v>0</v>
      </c>
      <c r="J8" s="158"/>
      <c r="K8" s="158">
        <f>SUM(K9:K22)</f>
        <v>0</v>
      </c>
      <c r="L8" s="158"/>
      <c r="M8" s="158">
        <f>SUM(M9:M22)</f>
        <v>0</v>
      </c>
      <c r="N8" s="157"/>
      <c r="O8" s="157">
        <f>SUM(O9:O22)</f>
        <v>0</v>
      </c>
      <c r="P8" s="157"/>
      <c r="Q8" s="157">
        <f>SUM(Q9:Q22)</f>
        <v>0</v>
      </c>
      <c r="R8" s="158"/>
      <c r="S8" s="158"/>
      <c r="T8" s="158"/>
      <c r="U8" s="158"/>
      <c r="V8" s="158">
        <f>SUM(V9:V22)</f>
        <v>0</v>
      </c>
      <c r="W8" s="158"/>
      <c r="X8" s="158"/>
      <c r="Y8" s="158"/>
      <c r="AG8" t="s">
        <v>129</v>
      </c>
    </row>
    <row r="9" spans="1:60" outlineLevel="1" x14ac:dyDescent="0.25">
      <c r="A9" s="172">
        <v>1</v>
      </c>
      <c r="B9" s="173" t="s">
        <v>333</v>
      </c>
      <c r="C9" s="183" t="s">
        <v>334</v>
      </c>
      <c r="D9" s="174" t="s">
        <v>335</v>
      </c>
      <c r="E9" s="175">
        <v>1</v>
      </c>
      <c r="F9" s="176"/>
      <c r="G9" s="177">
        <f>ROUND(E9*F9,2)</f>
        <v>0</v>
      </c>
      <c r="H9" s="152"/>
      <c r="I9" s="151">
        <f>ROUND(E9*H9,2)</f>
        <v>0</v>
      </c>
      <c r="J9" s="152"/>
      <c r="K9" s="151">
        <f>ROUND(E9*J9,2)</f>
        <v>0</v>
      </c>
      <c r="L9" s="151">
        <v>21</v>
      </c>
      <c r="M9" s="151">
        <f>G9*(1+L9/100)</f>
        <v>0</v>
      </c>
      <c r="N9" s="150">
        <v>0</v>
      </c>
      <c r="O9" s="150">
        <f>ROUND(E9*N9,2)</f>
        <v>0</v>
      </c>
      <c r="P9" s="150">
        <v>0</v>
      </c>
      <c r="Q9" s="150">
        <f>ROUND(E9*P9,2)</f>
        <v>0</v>
      </c>
      <c r="R9" s="151"/>
      <c r="S9" s="151" t="s">
        <v>254</v>
      </c>
      <c r="T9" s="151" t="s">
        <v>301</v>
      </c>
      <c r="U9" s="151">
        <v>0</v>
      </c>
      <c r="V9" s="151">
        <f>ROUND(E9*U9,2)</f>
        <v>0</v>
      </c>
      <c r="W9" s="151"/>
      <c r="X9" s="151" t="s">
        <v>134</v>
      </c>
      <c r="Y9" s="151" t="s">
        <v>135</v>
      </c>
      <c r="Z9" s="141"/>
      <c r="AA9" s="141"/>
      <c r="AB9" s="141"/>
      <c r="AC9" s="141"/>
      <c r="AD9" s="141"/>
      <c r="AE9" s="141"/>
      <c r="AF9" s="141"/>
      <c r="AG9" s="141" t="s">
        <v>136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outlineLevel="1" x14ac:dyDescent="0.25">
      <c r="A10" s="166">
        <v>2</v>
      </c>
      <c r="B10" s="167" t="s">
        <v>336</v>
      </c>
      <c r="C10" s="180" t="s">
        <v>337</v>
      </c>
      <c r="D10" s="168" t="s">
        <v>335</v>
      </c>
      <c r="E10" s="169">
        <v>1</v>
      </c>
      <c r="F10" s="170"/>
      <c r="G10" s="171">
        <f>ROUND(E10*F10,2)</f>
        <v>0</v>
      </c>
      <c r="H10" s="152"/>
      <c r="I10" s="151">
        <f>ROUND(E10*H10,2)</f>
        <v>0</v>
      </c>
      <c r="J10" s="152"/>
      <c r="K10" s="151">
        <f>ROUND(E10*J10,2)</f>
        <v>0</v>
      </c>
      <c r="L10" s="151">
        <v>21</v>
      </c>
      <c r="M10" s="151">
        <f>G10*(1+L10/100)</f>
        <v>0</v>
      </c>
      <c r="N10" s="150">
        <v>0</v>
      </c>
      <c r="O10" s="150">
        <f>ROUND(E10*N10,2)</f>
        <v>0</v>
      </c>
      <c r="P10" s="150">
        <v>0</v>
      </c>
      <c r="Q10" s="150">
        <f>ROUND(E10*P10,2)</f>
        <v>0</v>
      </c>
      <c r="R10" s="151"/>
      <c r="S10" s="151" t="s">
        <v>254</v>
      </c>
      <c r="T10" s="151" t="s">
        <v>301</v>
      </c>
      <c r="U10" s="151">
        <v>0</v>
      </c>
      <c r="V10" s="151">
        <f>ROUND(E10*U10,2)</f>
        <v>0</v>
      </c>
      <c r="W10" s="151"/>
      <c r="X10" s="151" t="s">
        <v>134</v>
      </c>
      <c r="Y10" s="151" t="s">
        <v>135</v>
      </c>
      <c r="Z10" s="141"/>
      <c r="AA10" s="141"/>
      <c r="AB10" s="141"/>
      <c r="AC10" s="141"/>
      <c r="AD10" s="141"/>
      <c r="AE10" s="141"/>
      <c r="AF10" s="141"/>
      <c r="AG10" s="141" t="s">
        <v>136</v>
      </c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</row>
    <row r="11" spans="1:60" outlineLevel="2" x14ac:dyDescent="0.25">
      <c r="A11" s="148"/>
      <c r="B11" s="149"/>
      <c r="C11" s="268" t="s">
        <v>378</v>
      </c>
      <c r="D11" s="269"/>
      <c r="E11" s="269"/>
      <c r="F11" s="269"/>
      <c r="G11" s="269"/>
      <c r="H11" s="151"/>
      <c r="I11" s="151"/>
      <c r="J11" s="151"/>
      <c r="K11" s="151"/>
      <c r="L11" s="151"/>
      <c r="M11" s="151"/>
      <c r="N11" s="150"/>
      <c r="O11" s="150"/>
      <c r="P11" s="150"/>
      <c r="Q11" s="150"/>
      <c r="R11" s="151"/>
      <c r="S11" s="151"/>
      <c r="T11" s="151"/>
      <c r="U11" s="151"/>
      <c r="V11" s="151"/>
      <c r="W11" s="151"/>
      <c r="X11" s="151"/>
      <c r="Y11" s="151"/>
      <c r="Z11" s="141"/>
      <c r="AA11" s="141"/>
      <c r="AB11" s="141"/>
      <c r="AC11" s="141"/>
      <c r="AD11" s="141"/>
      <c r="AE11" s="141"/>
      <c r="AF11" s="141"/>
      <c r="AG11" s="141" t="s">
        <v>202</v>
      </c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ht="20.5" outlineLevel="3" x14ac:dyDescent="0.25">
      <c r="A12" s="148"/>
      <c r="B12" s="149"/>
      <c r="C12" s="270" t="s">
        <v>338</v>
      </c>
      <c r="D12" s="271"/>
      <c r="E12" s="271"/>
      <c r="F12" s="271"/>
      <c r="G12" s="271"/>
      <c r="H12" s="151"/>
      <c r="I12" s="151"/>
      <c r="J12" s="151"/>
      <c r="K12" s="151"/>
      <c r="L12" s="151"/>
      <c r="M12" s="151"/>
      <c r="N12" s="150"/>
      <c r="O12" s="150"/>
      <c r="P12" s="150"/>
      <c r="Q12" s="150"/>
      <c r="R12" s="151"/>
      <c r="S12" s="151"/>
      <c r="T12" s="151"/>
      <c r="U12" s="151"/>
      <c r="V12" s="151"/>
      <c r="W12" s="151"/>
      <c r="X12" s="151"/>
      <c r="Y12" s="151"/>
      <c r="Z12" s="141"/>
      <c r="AA12" s="141"/>
      <c r="AB12" s="141"/>
      <c r="AC12" s="141"/>
      <c r="AD12" s="141"/>
      <c r="AE12" s="141"/>
      <c r="AF12" s="141"/>
      <c r="AG12" s="141" t="s">
        <v>202</v>
      </c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78" t="str">
        <f>C12</f>
        <v>Vyhotovení protokolu o vytyčení stavby se seznamem souřadnic vytyčených bodů a jejich polohopisnými (S-JTSK) a výškopisnými (Bpv) hodnotami.</v>
      </c>
      <c r="BB12" s="141"/>
      <c r="BC12" s="141"/>
      <c r="BD12" s="141"/>
      <c r="BE12" s="141"/>
      <c r="BF12" s="141"/>
      <c r="BG12" s="141"/>
      <c r="BH12" s="141"/>
    </row>
    <row r="13" spans="1:60" outlineLevel="1" x14ac:dyDescent="0.25">
      <c r="A13" s="166">
        <v>3</v>
      </c>
      <c r="B13" s="167" t="s">
        <v>339</v>
      </c>
      <c r="C13" s="180" t="s">
        <v>340</v>
      </c>
      <c r="D13" s="168" t="s">
        <v>335</v>
      </c>
      <c r="E13" s="169">
        <v>1</v>
      </c>
      <c r="F13" s="170"/>
      <c r="G13" s="171">
        <f>ROUND(E13*F13,2)</f>
        <v>0</v>
      </c>
      <c r="H13" s="152"/>
      <c r="I13" s="151">
        <f>ROUND(E13*H13,2)</f>
        <v>0</v>
      </c>
      <c r="J13" s="152"/>
      <c r="K13" s="151">
        <f>ROUND(E13*J13,2)</f>
        <v>0</v>
      </c>
      <c r="L13" s="151">
        <v>21</v>
      </c>
      <c r="M13" s="151">
        <f>G13*(1+L13/100)</f>
        <v>0</v>
      </c>
      <c r="N13" s="150">
        <v>0</v>
      </c>
      <c r="O13" s="150">
        <f>ROUND(E13*N13,2)</f>
        <v>0</v>
      </c>
      <c r="P13" s="150">
        <v>0</v>
      </c>
      <c r="Q13" s="150">
        <f>ROUND(E13*P13,2)</f>
        <v>0</v>
      </c>
      <c r="R13" s="151"/>
      <c r="S13" s="151" t="s">
        <v>254</v>
      </c>
      <c r="T13" s="151" t="s">
        <v>301</v>
      </c>
      <c r="U13" s="151">
        <v>0</v>
      </c>
      <c r="V13" s="151">
        <f>ROUND(E13*U13,2)</f>
        <v>0</v>
      </c>
      <c r="W13" s="151"/>
      <c r="X13" s="151" t="s">
        <v>134</v>
      </c>
      <c r="Y13" s="151" t="s">
        <v>135</v>
      </c>
      <c r="Z13" s="141"/>
      <c r="AA13" s="141"/>
      <c r="AB13" s="141"/>
      <c r="AC13" s="141"/>
      <c r="AD13" s="141"/>
      <c r="AE13" s="141"/>
      <c r="AF13" s="141"/>
      <c r="AG13" s="141" t="s">
        <v>136</v>
      </c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</row>
    <row r="14" spans="1:60" outlineLevel="2" x14ac:dyDescent="0.25">
      <c r="A14" s="148"/>
      <c r="B14" s="149"/>
      <c r="C14" s="268" t="s">
        <v>341</v>
      </c>
      <c r="D14" s="269"/>
      <c r="E14" s="269"/>
      <c r="F14" s="269"/>
      <c r="G14" s="269"/>
      <c r="H14" s="151"/>
      <c r="I14" s="151"/>
      <c r="J14" s="151"/>
      <c r="K14" s="151"/>
      <c r="L14" s="151"/>
      <c r="M14" s="151"/>
      <c r="N14" s="150"/>
      <c r="O14" s="150"/>
      <c r="P14" s="150"/>
      <c r="Q14" s="150"/>
      <c r="R14" s="151"/>
      <c r="S14" s="151"/>
      <c r="T14" s="151"/>
      <c r="U14" s="151"/>
      <c r="V14" s="151"/>
      <c r="W14" s="151"/>
      <c r="X14" s="151"/>
      <c r="Y14" s="151"/>
      <c r="Z14" s="141"/>
      <c r="AA14" s="141"/>
      <c r="AB14" s="141"/>
      <c r="AC14" s="141"/>
      <c r="AD14" s="141"/>
      <c r="AE14" s="141"/>
      <c r="AF14" s="141"/>
      <c r="AG14" s="141" t="s">
        <v>202</v>
      </c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78" t="str">
        <f>C14</f>
        <v>Zaměření a vytýčení stávajících inženýrských sítí v místě stavby z hlediska jejich ochrany při provádění stavby.</v>
      </c>
      <c r="BB14" s="141"/>
      <c r="BC14" s="141"/>
      <c r="BD14" s="141"/>
      <c r="BE14" s="141"/>
      <c r="BF14" s="141"/>
      <c r="BG14" s="141"/>
      <c r="BH14" s="141"/>
    </row>
    <row r="15" spans="1:60" outlineLevel="1" x14ac:dyDescent="0.25">
      <c r="A15" s="166">
        <v>4</v>
      </c>
      <c r="B15" s="167" t="s">
        <v>342</v>
      </c>
      <c r="C15" s="180" t="s">
        <v>343</v>
      </c>
      <c r="D15" s="168" t="s">
        <v>335</v>
      </c>
      <c r="E15" s="169">
        <v>1</v>
      </c>
      <c r="F15" s="170"/>
      <c r="G15" s="171">
        <f>ROUND(E15*F15,2)</f>
        <v>0</v>
      </c>
      <c r="H15" s="152"/>
      <c r="I15" s="151">
        <f>ROUND(E15*H15,2)</f>
        <v>0</v>
      </c>
      <c r="J15" s="152"/>
      <c r="K15" s="151">
        <f>ROUND(E15*J15,2)</f>
        <v>0</v>
      </c>
      <c r="L15" s="151">
        <v>21</v>
      </c>
      <c r="M15" s="151">
        <f>G15*(1+L15/100)</f>
        <v>0</v>
      </c>
      <c r="N15" s="150">
        <v>0</v>
      </c>
      <c r="O15" s="150">
        <f>ROUND(E15*N15,2)</f>
        <v>0</v>
      </c>
      <c r="P15" s="150">
        <v>0</v>
      </c>
      <c r="Q15" s="150">
        <f>ROUND(E15*P15,2)</f>
        <v>0</v>
      </c>
      <c r="R15" s="151"/>
      <c r="S15" s="151" t="s">
        <v>254</v>
      </c>
      <c r="T15" s="151" t="s">
        <v>301</v>
      </c>
      <c r="U15" s="151">
        <v>0</v>
      </c>
      <c r="V15" s="151">
        <f>ROUND(E15*U15,2)</f>
        <v>0</v>
      </c>
      <c r="W15" s="151"/>
      <c r="X15" s="151" t="s">
        <v>134</v>
      </c>
      <c r="Y15" s="151" t="s">
        <v>135</v>
      </c>
      <c r="Z15" s="141"/>
      <c r="AA15" s="141"/>
      <c r="AB15" s="141"/>
      <c r="AC15" s="141"/>
      <c r="AD15" s="141"/>
      <c r="AE15" s="141"/>
      <c r="AF15" s="141"/>
      <c r="AG15" s="141" t="s">
        <v>136</v>
      </c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</row>
    <row r="16" spans="1:60" outlineLevel="2" x14ac:dyDescent="0.25">
      <c r="A16" s="148"/>
      <c r="B16" s="149"/>
      <c r="C16" s="268" t="s">
        <v>344</v>
      </c>
      <c r="D16" s="269"/>
      <c r="E16" s="269"/>
      <c r="F16" s="269"/>
      <c r="G16" s="269"/>
      <c r="H16" s="151"/>
      <c r="I16" s="151"/>
      <c r="J16" s="151"/>
      <c r="K16" s="151"/>
      <c r="L16" s="151"/>
      <c r="M16" s="151"/>
      <c r="N16" s="150"/>
      <c r="O16" s="150"/>
      <c r="P16" s="150"/>
      <c r="Q16" s="150"/>
      <c r="R16" s="151"/>
      <c r="S16" s="151"/>
      <c r="T16" s="151"/>
      <c r="U16" s="151"/>
      <c r="V16" s="151"/>
      <c r="W16" s="151"/>
      <c r="X16" s="151"/>
      <c r="Y16" s="151"/>
      <c r="Z16" s="141"/>
      <c r="AA16" s="141"/>
      <c r="AB16" s="141"/>
      <c r="AC16" s="141"/>
      <c r="AD16" s="141"/>
      <c r="AE16" s="141"/>
      <c r="AF16" s="141"/>
      <c r="AG16" s="141" t="s">
        <v>202</v>
      </c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outlineLevel="1" x14ac:dyDescent="0.25">
      <c r="A17" s="166">
        <v>5</v>
      </c>
      <c r="B17" s="167" t="s">
        <v>345</v>
      </c>
      <c r="C17" s="180" t="s">
        <v>346</v>
      </c>
      <c r="D17" s="168" t="s">
        <v>335</v>
      </c>
      <c r="E17" s="169">
        <v>1</v>
      </c>
      <c r="F17" s="170"/>
      <c r="G17" s="171">
        <f>ROUND(E17*F17,2)</f>
        <v>0</v>
      </c>
      <c r="H17" s="152"/>
      <c r="I17" s="151">
        <f>ROUND(E17*H17,2)</f>
        <v>0</v>
      </c>
      <c r="J17" s="152"/>
      <c r="K17" s="151">
        <f>ROUND(E17*J17,2)</f>
        <v>0</v>
      </c>
      <c r="L17" s="151">
        <v>21</v>
      </c>
      <c r="M17" s="151">
        <f>G17*(1+L17/100)</f>
        <v>0</v>
      </c>
      <c r="N17" s="150">
        <v>0</v>
      </c>
      <c r="O17" s="150">
        <f>ROUND(E17*N17,2)</f>
        <v>0</v>
      </c>
      <c r="P17" s="150">
        <v>0</v>
      </c>
      <c r="Q17" s="150">
        <f>ROUND(E17*P17,2)</f>
        <v>0</v>
      </c>
      <c r="R17" s="151"/>
      <c r="S17" s="151" t="s">
        <v>254</v>
      </c>
      <c r="T17" s="151" t="s">
        <v>301</v>
      </c>
      <c r="U17" s="151">
        <v>0</v>
      </c>
      <c r="V17" s="151">
        <f>ROUND(E17*U17,2)</f>
        <v>0</v>
      </c>
      <c r="W17" s="151"/>
      <c r="X17" s="151" t="s">
        <v>134</v>
      </c>
      <c r="Y17" s="151" t="s">
        <v>135</v>
      </c>
      <c r="Z17" s="141"/>
      <c r="AA17" s="141"/>
      <c r="AB17" s="141"/>
      <c r="AC17" s="141"/>
      <c r="AD17" s="141"/>
      <c r="AE17" s="141"/>
      <c r="AF17" s="141"/>
      <c r="AG17" s="141" t="s">
        <v>136</v>
      </c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</row>
    <row r="18" spans="1:60" ht="30.5" outlineLevel="2" x14ac:dyDescent="0.25">
      <c r="A18" s="148"/>
      <c r="B18" s="149"/>
      <c r="C18" s="268" t="s">
        <v>347</v>
      </c>
      <c r="D18" s="269"/>
      <c r="E18" s="269"/>
      <c r="F18" s="269"/>
      <c r="G18" s="269"/>
      <c r="H18" s="151"/>
      <c r="I18" s="151"/>
      <c r="J18" s="151"/>
      <c r="K18" s="151"/>
      <c r="L18" s="151"/>
      <c r="M18" s="151"/>
      <c r="N18" s="150"/>
      <c r="O18" s="150"/>
      <c r="P18" s="150"/>
      <c r="Q18" s="150"/>
      <c r="R18" s="151"/>
      <c r="S18" s="151"/>
      <c r="T18" s="151"/>
      <c r="U18" s="151"/>
      <c r="V18" s="151"/>
      <c r="W18" s="151"/>
      <c r="X18" s="151"/>
      <c r="Y18" s="151"/>
      <c r="Z18" s="141"/>
      <c r="AA18" s="141"/>
      <c r="AB18" s="141"/>
      <c r="AC18" s="141"/>
      <c r="AD18" s="141"/>
      <c r="AE18" s="141"/>
      <c r="AF18" s="141"/>
      <c r="AG18" s="141" t="s">
        <v>202</v>
      </c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78" t="str">
        <f>C18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8" s="141"/>
      <c r="BC18" s="141"/>
      <c r="BD18" s="141"/>
      <c r="BE18" s="141"/>
      <c r="BF18" s="141"/>
      <c r="BG18" s="141"/>
      <c r="BH18" s="141"/>
    </row>
    <row r="19" spans="1:60" outlineLevel="1" x14ac:dyDescent="0.25">
      <c r="A19" s="166">
        <v>6</v>
      </c>
      <c r="B19" s="167" t="s">
        <v>348</v>
      </c>
      <c r="C19" s="180" t="s">
        <v>349</v>
      </c>
      <c r="D19" s="168" t="s">
        <v>335</v>
      </c>
      <c r="E19" s="169">
        <v>1</v>
      </c>
      <c r="F19" s="170"/>
      <c r="G19" s="171">
        <f>ROUND(E19*F19,2)</f>
        <v>0</v>
      </c>
      <c r="H19" s="152"/>
      <c r="I19" s="151">
        <f>ROUND(E19*H19,2)</f>
        <v>0</v>
      </c>
      <c r="J19" s="152"/>
      <c r="K19" s="151">
        <f>ROUND(E19*J19,2)</f>
        <v>0</v>
      </c>
      <c r="L19" s="151">
        <v>21</v>
      </c>
      <c r="M19" s="151">
        <f>G19*(1+L19/100)</f>
        <v>0</v>
      </c>
      <c r="N19" s="150">
        <v>0</v>
      </c>
      <c r="O19" s="150">
        <f>ROUND(E19*N19,2)</f>
        <v>0</v>
      </c>
      <c r="P19" s="150">
        <v>0</v>
      </c>
      <c r="Q19" s="150">
        <f>ROUND(E19*P19,2)</f>
        <v>0</v>
      </c>
      <c r="R19" s="151"/>
      <c r="S19" s="151" t="s">
        <v>254</v>
      </c>
      <c r="T19" s="151" t="s">
        <v>301</v>
      </c>
      <c r="U19" s="151">
        <v>0</v>
      </c>
      <c r="V19" s="151">
        <f>ROUND(E19*U19,2)</f>
        <v>0</v>
      </c>
      <c r="W19" s="151"/>
      <c r="X19" s="151" t="s">
        <v>134</v>
      </c>
      <c r="Y19" s="151" t="s">
        <v>135</v>
      </c>
      <c r="Z19" s="141"/>
      <c r="AA19" s="141"/>
      <c r="AB19" s="141"/>
      <c r="AC19" s="141"/>
      <c r="AD19" s="141"/>
      <c r="AE19" s="141"/>
      <c r="AF19" s="141"/>
      <c r="AG19" s="141" t="s">
        <v>136</v>
      </c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ht="30.5" outlineLevel="2" x14ac:dyDescent="0.25">
      <c r="A20" s="148"/>
      <c r="B20" s="149"/>
      <c r="C20" s="268" t="s">
        <v>350</v>
      </c>
      <c r="D20" s="269"/>
      <c r="E20" s="269"/>
      <c r="F20" s="269"/>
      <c r="G20" s="269"/>
      <c r="H20" s="151"/>
      <c r="I20" s="151"/>
      <c r="J20" s="151"/>
      <c r="K20" s="151"/>
      <c r="L20" s="151"/>
      <c r="M20" s="151"/>
      <c r="N20" s="150"/>
      <c r="O20" s="150"/>
      <c r="P20" s="150"/>
      <c r="Q20" s="150"/>
      <c r="R20" s="151"/>
      <c r="S20" s="151"/>
      <c r="T20" s="151"/>
      <c r="U20" s="151"/>
      <c r="V20" s="151"/>
      <c r="W20" s="151"/>
      <c r="X20" s="151"/>
      <c r="Y20" s="151"/>
      <c r="Z20" s="141"/>
      <c r="AA20" s="141"/>
      <c r="AB20" s="141"/>
      <c r="AC20" s="141"/>
      <c r="AD20" s="141"/>
      <c r="AE20" s="141"/>
      <c r="AF20" s="141"/>
      <c r="AG20" s="141" t="s">
        <v>202</v>
      </c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78" t="str">
        <f>C20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" s="141"/>
      <c r="BC20" s="141"/>
      <c r="BD20" s="141"/>
      <c r="BE20" s="141"/>
      <c r="BF20" s="141"/>
      <c r="BG20" s="141"/>
      <c r="BH20" s="141"/>
    </row>
    <row r="21" spans="1:60" outlineLevel="1" x14ac:dyDescent="0.25">
      <c r="A21" s="166">
        <v>7</v>
      </c>
      <c r="B21" s="167" t="s">
        <v>351</v>
      </c>
      <c r="C21" s="180" t="s">
        <v>352</v>
      </c>
      <c r="D21" s="168" t="s">
        <v>335</v>
      </c>
      <c r="E21" s="169">
        <v>1</v>
      </c>
      <c r="F21" s="170"/>
      <c r="G21" s="171">
        <f>ROUND(E21*F21,2)</f>
        <v>0</v>
      </c>
      <c r="H21" s="152"/>
      <c r="I21" s="151">
        <f>ROUND(E21*H21,2)</f>
        <v>0</v>
      </c>
      <c r="J21" s="152"/>
      <c r="K21" s="151">
        <f>ROUND(E21*J21,2)</f>
        <v>0</v>
      </c>
      <c r="L21" s="151">
        <v>21</v>
      </c>
      <c r="M21" s="151">
        <f>G21*(1+L21/100)</f>
        <v>0</v>
      </c>
      <c r="N21" s="150">
        <v>0</v>
      </c>
      <c r="O21" s="150">
        <f>ROUND(E21*N21,2)</f>
        <v>0</v>
      </c>
      <c r="P21" s="150">
        <v>0</v>
      </c>
      <c r="Q21" s="150">
        <f>ROUND(E21*P21,2)</f>
        <v>0</v>
      </c>
      <c r="R21" s="151"/>
      <c r="S21" s="151" t="s">
        <v>254</v>
      </c>
      <c r="T21" s="151" t="s">
        <v>301</v>
      </c>
      <c r="U21" s="151">
        <v>0</v>
      </c>
      <c r="V21" s="151">
        <f>ROUND(E21*U21,2)</f>
        <v>0</v>
      </c>
      <c r="W21" s="151"/>
      <c r="X21" s="151" t="s">
        <v>134</v>
      </c>
      <c r="Y21" s="151" t="s">
        <v>135</v>
      </c>
      <c r="Z21" s="141"/>
      <c r="AA21" s="141"/>
      <c r="AB21" s="141"/>
      <c r="AC21" s="141"/>
      <c r="AD21" s="141"/>
      <c r="AE21" s="141"/>
      <c r="AF21" s="141"/>
      <c r="AG21" s="141" t="s">
        <v>136</v>
      </c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</row>
    <row r="22" spans="1:60" ht="20.5" outlineLevel="2" x14ac:dyDescent="0.25">
      <c r="A22" s="148"/>
      <c r="B22" s="149"/>
      <c r="C22" s="268" t="s">
        <v>353</v>
      </c>
      <c r="D22" s="269"/>
      <c r="E22" s="269"/>
      <c r="F22" s="269"/>
      <c r="G22" s="269"/>
      <c r="H22" s="151"/>
      <c r="I22" s="151"/>
      <c r="J22" s="151"/>
      <c r="K22" s="151"/>
      <c r="L22" s="151"/>
      <c r="M22" s="151"/>
      <c r="N22" s="150"/>
      <c r="O22" s="150"/>
      <c r="P22" s="150"/>
      <c r="Q22" s="150"/>
      <c r="R22" s="151"/>
      <c r="S22" s="151"/>
      <c r="T22" s="151"/>
      <c r="U22" s="151"/>
      <c r="V22" s="151"/>
      <c r="W22" s="151"/>
      <c r="X22" s="151"/>
      <c r="Y22" s="151"/>
      <c r="Z22" s="141"/>
      <c r="AA22" s="141"/>
      <c r="AB22" s="141"/>
      <c r="AC22" s="141"/>
      <c r="AD22" s="141"/>
      <c r="AE22" s="141"/>
      <c r="AF22" s="141"/>
      <c r="AG22" s="141" t="s">
        <v>202</v>
      </c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78" t="str">
        <f>C22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2" s="141"/>
      <c r="BC22" s="141"/>
      <c r="BD22" s="141"/>
      <c r="BE22" s="141"/>
      <c r="BF22" s="141"/>
      <c r="BG22" s="141"/>
      <c r="BH22" s="141"/>
    </row>
    <row r="23" spans="1:60" ht="13" x14ac:dyDescent="0.25">
      <c r="A23" s="159" t="s">
        <v>128</v>
      </c>
      <c r="B23" s="160" t="s">
        <v>101</v>
      </c>
      <c r="C23" s="179" t="s">
        <v>29</v>
      </c>
      <c r="D23" s="161"/>
      <c r="E23" s="162"/>
      <c r="F23" s="163"/>
      <c r="G23" s="164">
        <f>SUMIF(AG24:AG37,"&lt;&gt;NOR",G24:G37)</f>
        <v>0</v>
      </c>
      <c r="H23" s="158"/>
      <c r="I23" s="158">
        <f>SUM(I24:I37)</f>
        <v>0</v>
      </c>
      <c r="J23" s="158"/>
      <c r="K23" s="158">
        <f>SUM(K24:K37)</f>
        <v>0</v>
      </c>
      <c r="L23" s="158"/>
      <c r="M23" s="158">
        <f>SUM(M24:M37)</f>
        <v>0</v>
      </c>
      <c r="N23" s="157"/>
      <c r="O23" s="157">
        <f>SUM(O24:O37)</f>
        <v>0</v>
      </c>
      <c r="P23" s="157"/>
      <c r="Q23" s="157">
        <f>SUM(Q24:Q37)</f>
        <v>0</v>
      </c>
      <c r="R23" s="158"/>
      <c r="S23" s="158"/>
      <c r="T23" s="158"/>
      <c r="U23" s="158"/>
      <c r="V23" s="158">
        <f>SUM(V24:V37)</f>
        <v>0</v>
      </c>
      <c r="W23" s="158"/>
      <c r="X23" s="158"/>
      <c r="Y23" s="158"/>
      <c r="AG23" t="s">
        <v>129</v>
      </c>
    </row>
    <row r="24" spans="1:60" outlineLevel="1" x14ac:dyDescent="0.25">
      <c r="A24" s="166">
        <v>8</v>
      </c>
      <c r="B24" s="167" t="s">
        <v>354</v>
      </c>
      <c r="C24" s="180" t="s">
        <v>355</v>
      </c>
      <c r="D24" s="168" t="s">
        <v>335</v>
      </c>
      <c r="E24" s="169">
        <v>1</v>
      </c>
      <c r="F24" s="170"/>
      <c r="G24" s="171">
        <f>ROUND(E24*F24,2)</f>
        <v>0</v>
      </c>
      <c r="H24" s="152"/>
      <c r="I24" s="151">
        <f>ROUND(E24*H24,2)</f>
        <v>0</v>
      </c>
      <c r="J24" s="152"/>
      <c r="K24" s="151">
        <f>ROUND(E24*J24,2)</f>
        <v>0</v>
      </c>
      <c r="L24" s="151">
        <v>21</v>
      </c>
      <c r="M24" s="151">
        <f>G24*(1+L24/100)</f>
        <v>0</v>
      </c>
      <c r="N24" s="150">
        <v>0</v>
      </c>
      <c r="O24" s="150">
        <f>ROUND(E24*N24,2)</f>
        <v>0</v>
      </c>
      <c r="P24" s="150">
        <v>0</v>
      </c>
      <c r="Q24" s="150">
        <f>ROUND(E24*P24,2)</f>
        <v>0</v>
      </c>
      <c r="R24" s="151"/>
      <c r="S24" s="151" t="s">
        <v>254</v>
      </c>
      <c r="T24" s="151" t="s">
        <v>301</v>
      </c>
      <c r="U24" s="151">
        <v>0</v>
      </c>
      <c r="V24" s="151">
        <f>ROUND(E24*U24,2)</f>
        <v>0</v>
      </c>
      <c r="W24" s="151"/>
      <c r="X24" s="151" t="s">
        <v>134</v>
      </c>
      <c r="Y24" s="151" t="s">
        <v>135</v>
      </c>
      <c r="Z24" s="141"/>
      <c r="AA24" s="141"/>
      <c r="AB24" s="141"/>
      <c r="AC24" s="141"/>
      <c r="AD24" s="141"/>
      <c r="AE24" s="141"/>
      <c r="AF24" s="141"/>
      <c r="AG24" s="141" t="s">
        <v>136</v>
      </c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0" outlineLevel="2" x14ac:dyDescent="0.25">
      <c r="A25" s="148"/>
      <c r="B25" s="149"/>
      <c r="C25" s="268" t="s">
        <v>356</v>
      </c>
      <c r="D25" s="269"/>
      <c r="E25" s="269"/>
      <c r="F25" s="269"/>
      <c r="G25" s="269"/>
      <c r="H25" s="151"/>
      <c r="I25" s="151"/>
      <c r="J25" s="151"/>
      <c r="K25" s="151"/>
      <c r="L25" s="151"/>
      <c r="M25" s="151"/>
      <c r="N25" s="150"/>
      <c r="O25" s="150"/>
      <c r="P25" s="150"/>
      <c r="Q25" s="150"/>
      <c r="R25" s="151"/>
      <c r="S25" s="151"/>
      <c r="T25" s="151"/>
      <c r="U25" s="151"/>
      <c r="V25" s="151"/>
      <c r="W25" s="151"/>
      <c r="X25" s="151"/>
      <c r="Y25" s="151"/>
      <c r="Z25" s="141"/>
      <c r="AA25" s="141"/>
      <c r="AB25" s="141"/>
      <c r="AC25" s="141"/>
      <c r="AD25" s="141"/>
      <c r="AE25" s="141"/>
      <c r="AF25" s="141"/>
      <c r="AG25" s="141" t="s">
        <v>202</v>
      </c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0" outlineLevel="1" x14ac:dyDescent="0.25">
      <c r="A26" s="166">
        <v>9</v>
      </c>
      <c r="B26" s="167" t="s">
        <v>357</v>
      </c>
      <c r="C26" s="180" t="s">
        <v>358</v>
      </c>
      <c r="D26" s="168" t="s">
        <v>335</v>
      </c>
      <c r="E26" s="169">
        <v>1</v>
      </c>
      <c r="F26" s="170"/>
      <c r="G26" s="171">
        <f>ROUND(E26*F26,2)</f>
        <v>0</v>
      </c>
      <c r="H26" s="152"/>
      <c r="I26" s="151">
        <f>ROUND(E26*H26,2)</f>
        <v>0</v>
      </c>
      <c r="J26" s="152"/>
      <c r="K26" s="151">
        <f>ROUND(E26*J26,2)</f>
        <v>0</v>
      </c>
      <c r="L26" s="151">
        <v>21</v>
      </c>
      <c r="M26" s="151">
        <f>G26*(1+L26/100)</f>
        <v>0</v>
      </c>
      <c r="N26" s="150">
        <v>0</v>
      </c>
      <c r="O26" s="150">
        <f>ROUND(E26*N26,2)</f>
        <v>0</v>
      </c>
      <c r="P26" s="150">
        <v>0</v>
      </c>
      <c r="Q26" s="150">
        <f>ROUND(E26*P26,2)</f>
        <v>0</v>
      </c>
      <c r="R26" s="151"/>
      <c r="S26" s="151" t="s">
        <v>254</v>
      </c>
      <c r="T26" s="151" t="s">
        <v>301</v>
      </c>
      <c r="U26" s="151">
        <v>0</v>
      </c>
      <c r="V26" s="151">
        <f>ROUND(E26*U26,2)</f>
        <v>0</v>
      </c>
      <c r="W26" s="151"/>
      <c r="X26" s="151" t="s">
        <v>134</v>
      </c>
      <c r="Y26" s="151" t="s">
        <v>135</v>
      </c>
      <c r="Z26" s="141"/>
      <c r="AA26" s="141"/>
      <c r="AB26" s="141"/>
      <c r="AC26" s="141"/>
      <c r="AD26" s="141"/>
      <c r="AE26" s="141"/>
      <c r="AF26" s="141"/>
      <c r="AG26" s="141" t="s">
        <v>136</v>
      </c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</row>
    <row r="27" spans="1:60" ht="30.5" outlineLevel="2" x14ac:dyDescent="0.25">
      <c r="A27" s="148"/>
      <c r="B27" s="149"/>
      <c r="C27" s="268" t="s">
        <v>359</v>
      </c>
      <c r="D27" s="269"/>
      <c r="E27" s="269"/>
      <c r="F27" s="269"/>
      <c r="G27" s="269"/>
      <c r="H27" s="151"/>
      <c r="I27" s="151"/>
      <c r="J27" s="151"/>
      <c r="K27" s="151"/>
      <c r="L27" s="151"/>
      <c r="M27" s="151"/>
      <c r="N27" s="150"/>
      <c r="O27" s="150"/>
      <c r="P27" s="150"/>
      <c r="Q27" s="150"/>
      <c r="R27" s="151"/>
      <c r="S27" s="151"/>
      <c r="T27" s="151"/>
      <c r="U27" s="151"/>
      <c r="V27" s="151"/>
      <c r="W27" s="151"/>
      <c r="X27" s="151"/>
      <c r="Y27" s="151"/>
      <c r="Z27" s="141"/>
      <c r="AA27" s="141"/>
      <c r="AB27" s="141"/>
      <c r="AC27" s="141"/>
      <c r="AD27" s="141"/>
      <c r="AE27" s="141"/>
      <c r="AF27" s="141"/>
      <c r="AG27" s="141" t="s">
        <v>202</v>
      </c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78" t="str">
        <f>C27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7" s="141"/>
      <c r="BC27" s="141"/>
      <c r="BD27" s="141"/>
      <c r="BE27" s="141"/>
      <c r="BF27" s="141"/>
      <c r="BG27" s="141"/>
      <c r="BH27" s="141"/>
    </row>
    <row r="28" spans="1:60" outlineLevel="1" x14ac:dyDescent="0.25">
      <c r="A28" s="166">
        <v>10</v>
      </c>
      <c r="B28" s="167" t="s">
        <v>360</v>
      </c>
      <c r="C28" s="180" t="s">
        <v>361</v>
      </c>
      <c r="D28" s="168" t="s">
        <v>335</v>
      </c>
      <c r="E28" s="169">
        <v>1</v>
      </c>
      <c r="F28" s="170"/>
      <c r="G28" s="171">
        <f>ROUND(E28*F28,2)</f>
        <v>0</v>
      </c>
      <c r="H28" s="152"/>
      <c r="I28" s="151">
        <f>ROUND(E28*H28,2)</f>
        <v>0</v>
      </c>
      <c r="J28" s="152"/>
      <c r="K28" s="151">
        <f>ROUND(E28*J28,2)</f>
        <v>0</v>
      </c>
      <c r="L28" s="151">
        <v>21</v>
      </c>
      <c r="M28" s="151">
        <f>G28*(1+L28/100)</f>
        <v>0</v>
      </c>
      <c r="N28" s="150">
        <v>0</v>
      </c>
      <c r="O28" s="150">
        <f>ROUND(E28*N28,2)</f>
        <v>0</v>
      </c>
      <c r="P28" s="150">
        <v>0</v>
      </c>
      <c r="Q28" s="150">
        <f>ROUND(E28*P28,2)</f>
        <v>0</v>
      </c>
      <c r="R28" s="151"/>
      <c r="S28" s="151" t="s">
        <v>254</v>
      </c>
      <c r="T28" s="151" t="s">
        <v>301</v>
      </c>
      <c r="U28" s="151">
        <v>0</v>
      </c>
      <c r="V28" s="151">
        <f>ROUND(E28*U28,2)</f>
        <v>0</v>
      </c>
      <c r="W28" s="151"/>
      <c r="X28" s="151" t="s">
        <v>134</v>
      </c>
      <c r="Y28" s="151" t="s">
        <v>135</v>
      </c>
      <c r="Z28" s="141"/>
      <c r="AA28" s="141"/>
      <c r="AB28" s="141"/>
      <c r="AC28" s="141"/>
      <c r="AD28" s="141"/>
      <c r="AE28" s="141"/>
      <c r="AF28" s="141"/>
      <c r="AG28" s="141" t="s">
        <v>136</v>
      </c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</row>
    <row r="29" spans="1:60" ht="30.5" outlineLevel="2" x14ac:dyDescent="0.25">
      <c r="A29" s="148"/>
      <c r="B29" s="149"/>
      <c r="C29" s="268" t="s">
        <v>362</v>
      </c>
      <c r="D29" s="269"/>
      <c r="E29" s="269"/>
      <c r="F29" s="269"/>
      <c r="G29" s="269"/>
      <c r="H29" s="151"/>
      <c r="I29" s="151"/>
      <c r="J29" s="151"/>
      <c r="K29" s="151"/>
      <c r="L29" s="151"/>
      <c r="M29" s="151"/>
      <c r="N29" s="150"/>
      <c r="O29" s="150"/>
      <c r="P29" s="150"/>
      <c r="Q29" s="150"/>
      <c r="R29" s="151"/>
      <c r="S29" s="151"/>
      <c r="T29" s="151"/>
      <c r="U29" s="151"/>
      <c r="V29" s="151"/>
      <c r="W29" s="151"/>
      <c r="X29" s="151"/>
      <c r="Y29" s="151"/>
      <c r="Z29" s="141"/>
      <c r="AA29" s="141"/>
      <c r="AB29" s="141"/>
      <c r="AC29" s="141"/>
      <c r="AD29" s="141"/>
      <c r="AE29" s="141"/>
      <c r="AF29" s="141"/>
      <c r="AG29" s="141" t="s">
        <v>202</v>
      </c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78" t="str">
        <f>C29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9" s="141"/>
      <c r="BC29" s="141"/>
      <c r="BD29" s="141"/>
      <c r="BE29" s="141"/>
      <c r="BF29" s="141"/>
      <c r="BG29" s="141"/>
      <c r="BH29" s="141"/>
    </row>
    <row r="30" spans="1:60" outlineLevel="1" x14ac:dyDescent="0.25">
      <c r="A30" s="166">
        <v>11</v>
      </c>
      <c r="B30" s="167" t="s">
        <v>363</v>
      </c>
      <c r="C30" s="180" t="s">
        <v>364</v>
      </c>
      <c r="D30" s="168" t="s">
        <v>335</v>
      </c>
      <c r="E30" s="169">
        <v>1</v>
      </c>
      <c r="F30" s="170"/>
      <c r="G30" s="171">
        <f>ROUND(E30*F30,2)</f>
        <v>0</v>
      </c>
      <c r="H30" s="152"/>
      <c r="I30" s="151">
        <f>ROUND(E30*H30,2)</f>
        <v>0</v>
      </c>
      <c r="J30" s="152"/>
      <c r="K30" s="151">
        <f>ROUND(E30*J30,2)</f>
        <v>0</v>
      </c>
      <c r="L30" s="151">
        <v>21</v>
      </c>
      <c r="M30" s="151">
        <f>G30*(1+L30/100)</f>
        <v>0</v>
      </c>
      <c r="N30" s="150">
        <v>0</v>
      </c>
      <c r="O30" s="150">
        <f>ROUND(E30*N30,2)</f>
        <v>0</v>
      </c>
      <c r="P30" s="150">
        <v>0</v>
      </c>
      <c r="Q30" s="150">
        <f>ROUND(E30*P30,2)</f>
        <v>0</v>
      </c>
      <c r="R30" s="151"/>
      <c r="S30" s="151" t="s">
        <v>254</v>
      </c>
      <c r="T30" s="151" t="s">
        <v>301</v>
      </c>
      <c r="U30" s="151">
        <v>0</v>
      </c>
      <c r="V30" s="151">
        <f>ROUND(E30*U30,2)</f>
        <v>0</v>
      </c>
      <c r="W30" s="151"/>
      <c r="X30" s="151" t="s">
        <v>134</v>
      </c>
      <c r="Y30" s="151" t="s">
        <v>135</v>
      </c>
      <c r="Z30" s="141"/>
      <c r="AA30" s="141"/>
      <c r="AB30" s="141"/>
      <c r="AC30" s="141"/>
      <c r="AD30" s="141"/>
      <c r="AE30" s="141"/>
      <c r="AF30" s="141"/>
      <c r="AG30" s="141" t="s">
        <v>136</v>
      </c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</row>
    <row r="31" spans="1:60" ht="20.5" outlineLevel="2" x14ac:dyDescent="0.25">
      <c r="A31" s="148"/>
      <c r="B31" s="149"/>
      <c r="C31" s="268" t="s">
        <v>365</v>
      </c>
      <c r="D31" s="269"/>
      <c r="E31" s="269"/>
      <c r="F31" s="269"/>
      <c r="G31" s="269"/>
      <c r="H31" s="151"/>
      <c r="I31" s="151"/>
      <c r="J31" s="151"/>
      <c r="K31" s="151"/>
      <c r="L31" s="151"/>
      <c r="M31" s="151"/>
      <c r="N31" s="150"/>
      <c r="O31" s="150"/>
      <c r="P31" s="150"/>
      <c r="Q31" s="150"/>
      <c r="R31" s="151"/>
      <c r="S31" s="151"/>
      <c r="T31" s="151"/>
      <c r="U31" s="151"/>
      <c r="V31" s="151"/>
      <c r="W31" s="151"/>
      <c r="X31" s="151"/>
      <c r="Y31" s="151"/>
      <c r="Z31" s="141"/>
      <c r="AA31" s="141"/>
      <c r="AB31" s="141"/>
      <c r="AC31" s="141"/>
      <c r="AD31" s="141"/>
      <c r="AE31" s="141"/>
      <c r="AF31" s="141"/>
      <c r="AG31" s="141" t="s">
        <v>202</v>
      </c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78" t="str">
        <f>C31</f>
        <v>Náklady zhotovitele, související s prováděním zkoušek a revizí předepsaných technickými normami nebo objednatelem a které jsou pro provedení díla nezbytné.</v>
      </c>
      <c r="BB31" s="141"/>
      <c r="BC31" s="141"/>
      <c r="BD31" s="141"/>
      <c r="BE31" s="141"/>
      <c r="BF31" s="141"/>
      <c r="BG31" s="141"/>
      <c r="BH31" s="141"/>
    </row>
    <row r="32" spans="1:60" outlineLevel="1" x14ac:dyDescent="0.25">
      <c r="A32" s="166">
        <v>12</v>
      </c>
      <c r="B32" s="167" t="s">
        <v>366</v>
      </c>
      <c r="C32" s="180" t="s">
        <v>367</v>
      </c>
      <c r="D32" s="168" t="s">
        <v>335</v>
      </c>
      <c r="E32" s="169">
        <v>1</v>
      </c>
      <c r="F32" s="170"/>
      <c r="G32" s="171">
        <f>ROUND(E32*F32,2)</f>
        <v>0</v>
      </c>
      <c r="H32" s="152"/>
      <c r="I32" s="151">
        <f>ROUND(E32*H32,2)</f>
        <v>0</v>
      </c>
      <c r="J32" s="152"/>
      <c r="K32" s="151">
        <f>ROUND(E32*J32,2)</f>
        <v>0</v>
      </c>
      <c r="L32" s="151">
        <v>21</v>
      </c>
      <c r="M32" s="151">
        <f>G32*(1+L32/100)</f>
        <v>0</v>
      </c>
      <c r="N32" s="150">
        <v>0</v>
      </c>
      <c r="O32" s="150">
        <f>ROUND(E32*N32,2)</f>
        <v>0</v>
      </c>
      <c r="P32" s="150">
        <v>0</v>
      </c>
      <c r="Q32" s="150">
        <f>ROUND(E32*P32,2)</f>
        <v>0</v>
      </c>
      <c r="R32" s="151"/>
      <c r="S32" s="151" t="s">
        <v>254</v>
      </c>
      <c r="T32" s="151" t="s">
        <v>301</v>
      </c>
      <c r="U32" s="151">
        <v>0</v>
      </c>
      <c r="V32" s="151">
        <f>ROUND(E32*U32,2)</f>
        <v>0</v>
      </c>
      <c r="W32" s="151"/>
      <c r="X32" s="151" t="s">
        <v>134</v>
      </c>
      <c r="Y32" s="151" t="s">
        <v>135</v>
      </c>
      <c r="Z32" s="141"/>
      <c r="AA32" s="141"/>
      <c r="AB32" s="141"/>
      <c r="AC32" s="141"/>
      <c r="AD32" s="141"/>
      <c r="AE32" s="141"/>
      <c r="AF32" s="141"/>
      <c r="AG32" s="141" t="s">
        <v>136</v>
      </c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</row>
    <row r="33" spans="1:60" outlineLevel="2" x14ac:dyDescent="0.25">
      <c r="A33" s="148"/>
      <c r="B33" s="149"/>
      <c r="C33" s="268" t="s">
        <v>368</v>
      </c>
      <c r="D33" s="269"/>
      <c r="E33" s="269"/>
      <c r="F33" s="269"/>
      <c r="G33" s="269"/>
      <c r="H33" s="151"/>
      <c r="I33" s="151"/>
      <c r="J33" s="151"/>
      <c r="K33" s="151"/>
      <c r="L33" s="151"/>
      <c r="M33" s="151"/>
      <c r="N33" s="150"/>
      <c r="O33" s="150"/>
      <c r="P33" s="150"/>
      <c r="Q33" s="150"/>
      <c r="R33" s="151"/>
      <c r="S33" s="151"/>
      <c r="T33" s="151"/>
      <c r="U33" s="151"/>
      <c r="V33" s="151"/>
      <c r="W33" s="151"/>
      <c r="X33" s="151"/>
      <c r="Y33" s="151"/>
      <c r="Z33" s="141"/>
      <c r="AA33" s="141"/>
      <c r="AB33" s="141"/>
      <c r="AC33" s="141"/>
      <c r="AD33" s="141"/>
      <c r="AE33" s="141"/>
      <c r="AF33" s="141"/>
      <c r="AG33" s="141" t="s">
        <v>202</v>
      </c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78" t="str">
        <f>C33</f>
        <v>Náklady zhotovitele, které vzniknou v souvislosti s povinnostmi zhotovitele při předání a převzetí díla.</v>
      </c>
      <c r="BB33" s="141"/>
      <c r="BC33" s="141"/>
      <c r="BD33" s="141"/>
      <c r="BE33" s="141"/>
      <c r="BF33" s="141"/>
      <c r="BG33" s="141"/>
      <c r="BH33" s="141"/>
    </row>
    <row r="34" spans="1:60" outlineLevel="1" x14ac:dyDescent="0.25">
      <c r="A34" s="166">
        <v>13</v>
      </c>
      <c r="B34" s="167" t="s">
        <v>369</v>
      </c>
      <c r="C34" s="180" t="s">
        <v>370</v>
      </c>
      <c r="D34" s="168" t="s">
        <v>335</v>
      </c>
      <c r="E34" s="169">
        <v>1</v>
      </c>
      <c r="F34" s="170"/>
      <c r="G34" s="171">
        <f>ROUND(E34*F34,2)</f>
        <v>0</v>
      </c>
      <c r="H34" s="152"/>
      <c r="I34" s="151">
        <f>ROUND(E34*H34,2)</f>
        <v>0</v>
      </c>
      <c r="J34" s="152"/>
      <c r="K34" s="151">
        <f>ROUND(E34*J34,2)</f>
        <v>0</v>
      </c>
      <c r="L34" s="151">
        <v>21</v>
      </c>
      <c r="M34" s="151">
        <f>G34*(1+L34/100)</f>
        <v>0</v>
      </c>
      <c r="N34" s="150">
        <v>0</v>
      </c>
      <c r="O34" s="150">
        <f>ROUND(E34*N34,2)</f>
        <v>0</v>
      </c>
      <c r="P34" s="150">
        <v>0</v>
      </c>
      <c r="Q34" s="150">
        <f>ROUND(E34*P34,2)</f>
        <v>0</v>
      </c>
      <c r="R34" s="151"/>
      <c r="S34" s="151" t="s">
        <v>254</v>
      </c>
      <c r="T34" s="151" t="s">
        <v>301</v>
      </c>
      <c r="U34" s="151">
        <v>0</v>
      </c>
      <c r="V34" s="151">
        <f>ROUND(E34*U34,2)</f>
        <v>0</v>
      </c>
      <c r="W34" s="151"/>
      <c r="X34" s="151" t="s">
        <v>134</v>
      </c>
      <c r="Y34" s="151" t="s">
        <v>135</v>
      </c>
      <c r="Z34" s="141"/>
      <c r="AA34" s="141"/>
      <c r="AB34" s="141"/>
      <c r="AC34" s="141"/>
      <c r="AD34" s="141"/>
      <c r="AE34" s="141"/>
      <c r="AF34" s="141"/>
      <c r="AG34" s="141" t="s">
        <v>136</v>
      </c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</row>
    <row r="35" spans="1:60" outlineLevel="2" x14ac:dyDescent="0.25">
      <c r="A35" s="148"/>
      <c r="B35" s="149"/>
      <c r="C35" s="268" t="s">
        <v>371</v>
      </c>
      <c r="D35" s="269"/>
      <c r="E35" s="269"/>
      <c r="F35" s="269"/>
      <c r="G35" s="269"/>
      <c r="H35" s="151"/>
      <c r="I35" s="151"/>
      <c r="J35" s="151"/>
      <c r="K35" s="151"/>
      <c r="L35" s="151"/>
      <c r="M35" s="151"/>
      <c r="N35" s="150"/>
      <c r="O35" s="150"/>
      <c r="P35" s="150"/>
      <c r="Q35" s="150"/>
      <c r="R35" s="151"/>
      <c r="S35" s="151"/>
      <c r="T35" s="151"/>
      <c r="U35" s="151"/>
      <c r="V35" s="151"/>
      <c r="W35" s="151"/>
      <c r="X35" s="151"/>
      <c r="Y35" s="151"/>
      <c r="Z35" s="141"/>
      <c r="AA35" s="141"/>
      <c r="AB35" s="141"/>
      <c r="AC35" s="141"/>
      <c r="AD35" s="141"/>
      <c r="AE35" s="141"/>
      <c r="AF35" s="141"/>
      <c r="AG35" s="141" t="s">
        <v>202</v>
      </c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78" t="str">
        <f>C35</f>
        <v>Náklady na provedení skutečného zaměření stavby v rozsahu nezbytném pro zápis změny do katastru nemovitostí.</v>
      </c>
      <c r="BB35" s="141"/>
      <c r="BC35" s="141"/>
      <c r="BD35" s="141"/>
      <c r="BE35" s="141"/>
      <c r="BF35" s="141"/>
      <c r="BG35" s="141"/>
      <c r="BH35" s="141"/>
    </row>
    <row r="36" spans="1:60" outlineLevel="1" x14ac:dyDescent="0.25">
      <c r="A36" s="166">
        <v>14</v>
      </c>
      <c r="B36" s="167" t="s">
        <v>372</v>
      </c>
      <c r="C36" s="180" t="s">
        <v>373</v>
      </c>
      <c r="D36" s="168" t="s">
        <v>374</v>
      </c>
      <c r="E36" s="169">
        <v>1</v>
      </c>
      <c r="F36" s="170"/>
      <c r="G36" s="171">
        <f>ROUND(E36*F36,2)</f>
        <v>0</v>
      </c>
      <c r="H36" s="152"/>
      <c r="I36" s="151">
        <f>ROUND(E36*H36,2)</f>
        <v>0</v>
      </c>
      <c r="J36" s="152"/>
      <c r="K36" s="151">
        <f>ROUND(E36*J36,2)</f>
        <v>0</v>
      </c>
      <c r="L36" s="151">
        <v>21</v>
      </c>
      <c r="M36" s="151">
        <f>G36*(1+L36/100)</f>
        <v>0</v>
      </c>
      <c r="N36" s="150">
        <v>0</v>
      </c>
      <c r="O36" s="150">
        <f>ROUND(E36*N36,2)</f>
        <v>0</v>
      </c>
      <c r="P36" s="150">
        <v>0</v>
      </c>
      <c r="Q36" s="150">
        <f>ROUND(E36*P36,2)</f>
        <v>0</v>
      </c>
      <c r="R36" s="151"/>
      <c r="S36" s="151" t="s">
        <v>133</v>
      </c>
      <c r="T36" s="151" t="s">
        <v>301</v>
      </c>
      <c r="U36" s="151">
        <v>0</v>
      </c>
      <c r="V36" s="151">
        <f>ROUND(E36*U36,2)</f>
        <v>0</v>
      </c>
      <c r="W36" s="151"/>
      <c r="X36" s="151" t="s">
        <v>375</v>
      </c>
      <c r="Y36" s="151" t="s">
        <v>135</v>
      </c>
      <c r="Z36" s="141"/>
      <c r="AA36" s="141"/>
      <c r="AB36" s="141"/>
      <c r="AC36" s="141"/>
      <c r="AD36" s="141"/>
      <c r="AE36" s="141"/>
      <c r="AF36" s="141"/>
      <c r="AG36" s="141" t="s">
        <v>376</v>
      </c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</row>
    <row r="37" spans="1:60" ht="30.5" outlineLevel="2" x14ac:dyDescent="0.25">
      <c r="A37" s="148"/>
      <c r="B37" s="149"/>
      <c r="C37" s="268" t="s">
        <v>377</v>
      </c>
      <c r="D37" s="269"/>
      <c r="E37" s="269"/>
      <c r="F37" s="269"/>
      <c r="G37" s="269"/>
      <c r="H37" s="151"/>
      <c r="I37" s="151"/>
      <c r="J37" s="151"/>
      <c r="K37" s="151"/>
      <c r="L37" s="151"/>
      <c r="M37" s="151"/>
      <c r="N37" s="150"/>
      <c r="O37" s="150"/>
      <c r="P37" s="150"/>
      <c r="Q37" s="150"/>
      <c r="R37" s="151"/>
      <c r="S37" s="151"/>
      <c r="T37" s="151"/>
      <c r="U37" s="151"/>
      <c r="V37" s="151"/>
      <c r="W37" s="151"/>
      <c r="X37" s="151"/>
      <c r="Y37" s="151"/>
      <c r="Z37" s="141"/>
      <c r="AA37" s="141"/>
      <c r="AB37" s="141"/>
      <c r="AC37" s="141"/>
      <c r="AD37" s="141"/>
      <c r="AE37" s="141"/>
      <c r="AF37" s="141"/>
      <c r="AG37" s="141" t="s">
        <v>202</v>
      </c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78" t="str">
        <f>C37</f>
        <v>Náplň činnosti: technická zpráva, geodetické zaměření objektů dokumentace základní prostorové situace Digitální technické mapy kraje ve formátu JVF, seznam souřadnic, náčrt ve formátu PDF, protokol ověření homogenity GAD DTM.</v>
      </c>
      <c r="BB37" s="141"/>
      <c r="BC37" s="141"/>
      <c r="BD37" s="141"/>
      <c r="BE37" s="141"/>
      <c r="BF37" s="141"/>
      <c r="BG37" s="141"/>
      <c r="BH37" s="141"/>
    </row>
    <row r="38" spans="1:60" x14ac:dyDescent="0.25">
      <c r="A38" s="3"/>
      <c r="B38" s="4"/>
      <c r="C38" s="18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12</v>
      </c>
      <c r="AF38">
        <v>21</v>
      </c>
      <c r="AG38" t="s">
        <v>114</v>
      </c>
    </row>
    <row r="39" spans="1:60" ht="13" x14ac:dyDescent="0.25">
      <c r="A39" s="144"/>
      <c r="B39" s="145" t="s">
        <v>30</v>
      </c>
      <c r="C39" s="185"/>
      <c r="D39" s="146"/>
      <c r="E39" s="147"/>
      <c r="F39" s="147"/>
      <c r="G39" s="165">
        <f>G8+G23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263</v>
      </c>
    </row>
    <row r="40" spans="1:60" x14ac:dyDescent="0.25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254" t="s">
        <v>264</v>
      </c>
      <c r="B42" s="254"/>
      <c r="C42" s="255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56"/>
      <c r="B43" s="257"/>
      <c r="C43" s="258"/>
      <c r="D43" s="257"/>
      <c r="E43" s="257"/>
      <c r="F43" s="257"/>
      <c r="G43" s="25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G43" t="s">
        <v>265</v>
      </c>
    </row>
    <row r="44" spans="1:60" x14ac:dyDescent="0.25">
      <c r="A44" s="260"/>
      <c r="B44" s="261"/>
      <c r="C44" s="262"/>
      <c r="D44" s="261"/>
      <c r="E44" s="261"/>
      <c r="F44" s="261"/>
      <c r="G44" s="26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60"/>
      <c r="B45" s="261"/>
      <c r="C45" s="262"/>
      <c r="D45" s="261"/>
      <c r="E45" s="261"/>
      <c r="F45" s="261"/>
      <c r="G45" s="26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60"/>
      <c r="B46" s="261"/>
      <c r="C46" s="262"/>
      <c r="D46" s="261"/>
      <c r="E46" s="261"/>
      <c r="F46" s="261"/>
      <c r="G46" s="26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64"/>
      <c r="B47" s="265"/>
      <c r="C47" s="266"/>
      <c r="D47" s="265"/>
      <c r="E47" s="265"/>
      <c r="F47" s="265"/>
      <c r="G47" s="26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3"/>
      <c r="B48" s="4"/>
      <c r="C48" s="18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3:33" x14ac:dyDescent="0.25">
      <c r="C49" s="186"/>
      <c r="D49" s="10"/>
      <c r="AG49" t="s">
        <v>266</v>
      </c>
    </row>
    <row r="50" spans="3:33" x14ac:dyDescent="0.25">
      <c r="D50" s="10"/>
    </row>
    <row r="51" spans="3:33" x14ac:dyDescent="0.25">
      <c r="D51" s="10"/>
    </row>
    <row r="52" spans="3:33" x14ac:dyDescent="0.25">
      <c r="D52" s="10"/>
    </row>
    <row r="53" spans="3:33" x14ac:dyDescent="0.25">
      <c r="D53" s="10"/>
    </row>
    <row r="54" spans="3:33" x14ac:dyDescent="0.25">
      <c r="D54" s="10"/>
    </row>
    <row r="55" spans="3:33" x14ac:dyDescent="0.25">
      <c r="D55" s="10"/>
    </row>
    <row r="56" spans="3:33" x14ac:dyDescent="0.25">
      <c r="D56" s="10"/>
    </row>
    <row r="57" spans="3:33" x14ac:dyDescent="0.25">
      <c r="D57" s="10"/>
    </row>
    <row r="58" spans="3:33" x14ac:dyDescent="0.25">
      <c r="D58" s="10"/>
    </row>
    <row r="59" spans="3:33" x14ac:dyDescent="0.25">
      <c r="D59" s="10"/>
    </row>
    <row r="60" spans="3:33" x14ac:dyDescent="0.25">
      <c r="D60" s="10"/>
    </row>
    <row r="61" spans="3:33" x14ac:dyDescent="0.25">
      <c r="D61" s="10"/>
    </row>
    <row r="62" spans="3:33" x14ac:dyDescent="0.25">
      <c r="D62" s="10"/>
    </row>
    <row r="63" spans="3:33" x14ac:dyDescent="0.25">
      <c r="D63" s="10"/>
    </row>
    <row r="64" spans="3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z/S+hdDB2E6Z+zGYF9QNEQVsRDDhDD7VZP68J/R7TEXW3MISYq4qjFtudh502tZZn9cvZfPnH1GagH1h7LElg==" saltValue="RZX9VohHE4CgEpvEt8UKQg==" spinCount="100000" sheet="1" objects="1" scenarios="1"/>
  <mergeCells count="20">
    <mergeCell ref="A43:G47"/>
    <mergeCell ref="C11:G11"/>
    <mergeCell ref="C12:G12"/>
    <mergeCell ref="C14:G14"/>
    <mergeCell ref="C16:G16"/>
    <mergeCell ref="A1:G1"/>
    <mergeCell ref="C2:G2"/>
    <mergeCell ref="C3:G3"/>
    <mergeCell ref="C4:G4"/>
    <mergeCell ref="A42:C42"/>
    <mergeCell ref="C31:G31"/>
    <mergeCell ref="C33:G33"/>
    <mergeCell ref="C35:G35"/>
    <mergeCell ref="C37:G37"/>
    <mergeCell ref="C18:G18"/>
    <mergeCell ref="C20:G20"/>
    <mergeCell ref="C22:G22"/>
    <mergeCell ref="C25:G25"/>
    <mergeCell ref="C27:G27"/>
    <mergeCell ref="C29:G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63154B3F1AA24FB508337F80567BB6" ma:contentTypeVersion="17" ma:contentTypeDescription="Vytvoří nový dokument" ma:contentTypeScope="" ma:versionID="5707b5bea06f67985b63e5078bd15010">
  <xsd:schema xmlns:xsd="http://www.w3.org/2001/XMLSchema" xmlns:xs="http://www.w3.org/2001/XMLSchema" xmlns:p="http://schemas.microsoft.com/office/2006/metadata/properties" xmlns:ns2="2ad30025-d0d5-4532-b26e-26983efa1e1c" xmlns:ns3="0cb68017-acd5-4213-aaf9-096082342278" targetNamespace="http://schemas.microsoft.com/office/2006/metadata/properties" ma:root="true" ma:fieldsID="cd0d63ef75d56b7c2a85c0012deed7cd" ns2:_="" ns3:_="">
    <xsd:import namespace="2ad30025-d0d5-4532-b26e-26983efa1e1c"/>
    <xsd:import namespace="0cb68017-acd5-4213-aaf9-0960823422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30025-d0d5-4532-b26e-26983efa1e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d3e5b6-0008-47d6-8b8e-ea4c8783e924}" ma:internalName="TaxCatchAll" ma:showField="CatchAllData" ma:web="2ad30025-d0d5-4532-b26e-26983efa1e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68017-acd5-4213-aaf9-0960823422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a8ab3914-51a6-4041-801a-777e4176a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d30025-d0d5-4532-b26e-26983efa1e1c" xsi:nil="true"/>
    <lcf76f155ced4ddcb4097134ff3c332f xmlns="0cb68017-acd5-4213-aaf9-09608234227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35F57B-3B2F-420C-9596-62C83CD97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30025-d0d5-4532-b26e-26983efa1e1c"/>
    <ds:schemaRef ds:uri="0cb68017-acd5-4213-aaf9-0960823422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D4FFCF-15BB-4E23-9D52-534E4A617EBF}">
  <ds:schemaRefs>
    <ds:schemaRef ds:uri="http://schemas.microsoft.com/office/2006/metadata/properties"/>
    <ds:schemaRef ds:uri="http://schemas.microsoft.com/office/infopath/2007/PartnerControls"/>
    <ds:schemaRef ds:uri="2ad30025-d0d5-4532-b26e-26983efa1e1c"/>
    <ds:schemaRef ds:uri="0cb68017-acd5-4213-aaf9-096082342278"/>
  </ds:schemaRefs>
</ds:datastoreItem>
</file>

<file path=customXml/itemProps3.xml><?xml version="1.0" encoding="utf-8"?>
<ds:datastoreItem xmlns:ds="http://schemas.openxmlformats.org/officeDocument/2006/customXml" ds:itemID="{B6355216-EA0C-4271-A3EB-4A502C0E3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 01 a SO 01 a Pol</vt:lpstr>
      <vt:lpstr>SO 02 SO 02 Pol</vt:lpstr>
      <vt:lpstr>SO 03 SO 03 Pol</vt:lpstr>
      <vt:lpstr>SO 04 SO 04 Pol</vt:lpstr>
      <vt:lpstr>SO 05 SO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a SO 01 a Pol'!Názvy_tisku</vt:lpstr>
      <vt:lpstr>'SO 02 SO 02 Pol'!Názvy_tisku</vt:lpstr>
      <vt:lpstr>'SO 03 SO 03 Pol'!Názvy_tisku</vt:lpstr>
      <vt:lpstr>'SO 04 SO 04 Pol'!Názvy_tisku</vt:lpstr>
      <vt:lpstr>'SO 05 SO 05 Pol'!Názvy_tisku</vt:lpstr>
      <vt:lpstr>oadresa</vt:lpstr>
      <vt:lpstr>Stavba!Objednatel</vt:lpstr>
      <vt:lpstr>Stavba!Objekt</vt:lpstr>
      <vt:lpstr>'SO 01 a SO 01 a Pol'!Oblast_tisku</vt:lpstr>
      <vt:lpstr>'SO 02 SO 02 Pol'!Oblast_tisku</vt:lpstr>
      <vt:lpstr>'SO 03 SO 03 Pol'!Oblast_tisku</vt:lpstr>
      <vt:lpstr>'SO 04 SO 04 Pol'!Oblast_tisku</vt:lpstr>
      <vt:lpstr>'SO 05 SO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Šálková</dc:creator>
  <cp:lastModifiedBy>Zdeňka Tesařová</cp:lastModifiedBy>
  <cp:lastPrinted>2019-03-19T12:27:02Z</cp:lastPrinted>
  <dcterms:created xsi:type="dcterms:W3CDTF">2009-04-08T07:15:50Z</dcterms:created>
  <dcterms:modified xsi:type="dcterms:W3CDTF">2025-08-25T11:28:17Z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0x0101005663154B3F1AA24FB508337F80567BB6</vt:lpwstr>
  </property>
  <property fmtid="{D5CDD505-2E9C-101B-9397-08002B2CF9AE}" pid="3" name="MediaServiceImageTags">
    <vt:lpwstr/>
  </property>
</Properties>
</file>