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0" windowHeight="0"/>
  </bookViews>
  <sheets>
    <sheet name="Rekapitulace stavby" sheetId="1" r:id="rId1"/>
    <sheet name="SO 01 - Stavba zastřešené..." sheetId="2" r:id="rId2"/>
    <sheet name="IO 01 - Přípojka elektro,..." sheetId="3" r:id="rId3"/>
    <sheet name="IO 02 - Komunikace a osta..." sheetId="4" r:id="rId4"/>
    <sheet name="IO 03 - Dešťová kanalizac..." sheetId="5" r:id="rId5"/>
    <sheet name="VRN - Vedlejší rozpočtové..." sheetId="6" r:id="rId6"/>
    <sheet name="Seznam figur" sheetId="7" r:id="rId7"/>
    <sheet name="Pokyny pro vyplnění" sheetId="8" r:id="rId8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 01 - Stavba zastřešené...'!$C$88:$K$320</definedName>
    <definedName name="_xlnm.Print_Area" localSheetId="1">'SO 01 - Stavba zastřešené...'!$C$4:$J$39,'SO 01 - Stavba zastřešené...'!$C$45:$J$70,'SO 01 - Stavba zastřešené...'!$C$76:$K$320</definedName>
    <definedName name="_xlnm.Print_Titles" localSheetId="1">'SO 01 - Stavba zastřešené...'!$88:$88</definedName>
    <definedName name="_xlnm._FilterDatabase" localSheetId="2" hidden="1">'IO 01 - Přípojka elektro,...'!$C$86:$K$160</definedName>
    <definedName name="_xlnm.Print_Area" localSheetId="2">'IO 01 - Přípojka elektro,...'!$C$4:$J$39,'IO 01 - Přípojka elektro,...'!$C$45:$J$68,'IO 01 - Přípojka elektro,...'!$C$74:$K$160</definedName>
    <definedName name="_xlnm.Print_Titles" localSheetId="2">'IO 01 - Přípojka elektro,...'!$86:$86</definedName>
    <definedName name="_xlnm._FilterDatabase" localSheetId="3" hidden="1">'IO 02 - Komunikace a osta...'!$C$84:$K$189</definedName>
    <definedName name="_xlnm.Print_Area" localSheetId="3">'IO 02 - Komunikace a osta...'!$C$4:$J$39,'IO 02 - Komunikace a osta...'!$C$45:$J$66,'IO 02 - Komunikace a osta...'!$C$72:$K$189</definedName>
    <definedName name="_xlnm.Print_Titles" localSheetId="3">'IO 02 - Komunikace a osta...'!$84:$84</definedName>
    <definedName name="_xlnm._FilterDatabase" localSheetId="4" hidden="1">'IO 03 - Dešťová kanalizac...'!$C$87:$K$264</definedName>
    <definedName name="_xlnm.Print_Area" localSheetId="4">'IO 03 - Dešťová kanalizac...'!$C$4:$J$39,'IO 03 - Dešťová kanalizac...'!$C$45:$J$69,'IO 03 - Dešťová kanalizac...'!$C$75:$K$264</definedName>
    <definedName name="_xlnm.Print_Titles" localSheetId="4">'IO 03 - Dešťová kanalizac...'!$87:$87</definedName>
    <definedName name="_xlnm._FilterDatabase" localSheetId="5" hidden="1">'VRN - Vedlejší rozpočtové...'!$C$82:$K$108</definedName>
    <definedName name="_xlnm.Print_Area" localSheetId="5">'VRN - Vedlejší rozpočtové...'!$C$4:$J$39,'VRN - Vedlejší rozpočtové...'!$C$45:$J$64,'VRN - Vedlejší rozpočtové...'!$C$70:$K$108</definedName>
    <definedName name="_xlnm.Print_Titles" localSheetId="5">'VRN - Vedlejší rozpočtové...'!$82:$82</definedName>
    <definedName name="_xlnm.Print_Area" localSheetId="6">'Seznam figur'!$C$4:$G$18</definedName>
    <definedName name="_xlnm.Print_Titles" localSheetId="6">'Seznam figur'!$9:$9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D7"/>
  <c i="6" r="J37"/>
  <c r="J36"/>
  <c i="1" r="AY59"/>
  <c i="6" r="J35"/>
  <c i="1" r="AX59"/>
  <c i="6"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55"/>
  <c r="J17"/>
  <c r="J12"/>
  <c r="J52"/>
  <c r="E7"/>
  <c r="E48"/>
  <c i="5" r="J37"/>
  <c r="J36"/>
  <c i="1" r="AY58"/>
  <c i="5" r="J35"/>
  <c i="1" r="AX58"/>
  <c i="5" r="BI263"/>
  <c r="BH263"/>
  <c r="BG263"/>
  <c r="BF263"/>
  <c r="T263"/>
  <c r="R263"/>
  <c r="P263"/>
  <c r="BI261"/>
  <c r="BH261"/>
  <c r="BG261"/>
  <c r="BF261"/>
  <c r="T261"/>
  <c r="R261"/>
  <c r="P261"/>
  <c r="BI257"/>
  <c r="BH257"/>
  <c r="BG257"/>
  <c r="BF257"/>
  <c r="T257"/>
  <c r="T256"/>
  <c r="R257"/>
  <c r="R256"/>
  <c r="P257"/>
  <c r="P256"/>
  <c r="BI254"/>
  <c r="BH254"/>
  <c r="BG254"/>
  <c r="BF254"/>
  <c r="T254"/>
  <c r="R254"/>
  <c r="P254"/>
  <c r="BI251"/>
  <c r="BH251"/>
  <c r="BG251"/>
  <c r="BF251"/>
  <c r="T251"/>
  <c r="R251"/>
  <c r="P251"/>
  <c r="BI249"/>
  <c r="BH249"/>
  <c r="BG249"/>
  <c r="BF249"/>
  <c r="T249"/>
  <c r="R249"/>
  <c r="P249"/>
  <c r="BI242"/>
  <c r="BH242"/>
  <c r="BG242"/>
  <c r="BF242"/>
  <c r="T242"/>
  <c r="R242"/>
  <c r="P242"/>
  <c r="BI237"/>
  <c r="BH237"/>
  <c r="BG237"/>
  <c r="BF237"/>
  <c r="T237"/>
  <c r="R237"/>
  <c r="P237"/>
  <c r="BI236"/>
  <c r="BH236"/>
  <c r="BG236"/>
  <c r="BF236"/>
  <c r="T236"/>
  <c r="R236"/>
  <c r="P236"/>
  <c r="BI233"/>
  <c r="BH233"/>
  <c r="BG233"/>
  <c r="BF233"/>
  <c r="T233"/>
  <c r="R233"/>
  <c r="P233"/>
  <c r="BI232"/>
  <c r="BH232"/>
  <c r="BG232"/>
  <c r="BF232"/>
  <c r="T232"/>
  <c r="R232"/>
  <c r="P232"/>
  <c r="BI229"/>
  <c r="BH229"/>
  <c r="BG229"/>
  <c r="BF229"/>
  <c r="T229"/>
  <c r="R229"/>
  <c r="P229"/>
  <c r="BI228"/>
  <c r="BH228"/>
  <c r="BG228"/>
  <c r="BF228"/>
  <c r="T228"/>
  <c r="R228"/>
  <c r="P228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4"/>
  <c r="BH214"/>
  <c r="BG214"/>
  <c r="BF214"/>
  <c r="T214"/>
  <c r="R214"/>
  <c r="P214"/>
  <c r="BI212"/>
  <c r="BH212"/>
  <c r="BG212"/>
  <c r="BF212"/>
  <c r="T212"/>
  <c r="R212"/>
  <c r="P212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1"/>
  <c r="BH191"/>
  <c r="BG191"/>
  <c r="BF191"/>
  <c r="T191"/>
  <c r="R191"/>
  <c r="P191"/>
  <c r="BI186"/>
  <c r="BH186"/>
  <c r="BG186"/>
  <c r="BF186"/>
  <c r="T186"/>
  <c r="R186"/>
  <c r="P186"/>
  <c r="BI184"/>
  <c r="BH184"/>
  <c r="BG184"/>
  <c r="BF184"/>
  <c r="T184"/>
  <c r="R184"/>
  <c r="P184"/>
  <c r="BI179"/>
  <c r="BH179"/>
  <c r="BG179"/>
  <c r="BF179"/>
  <c r="T179"/>
  <c r="R179"/>
  <c r="P179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3"/>
  <c r="BH153"/>
  <c r="BG153"/>
  <c r="BF153"/>
  <c r="T153"/>
  <c r="R153"/>
  <c r="P153"/>
  <c r="BI151"/>
  <c r="BH151"/>
  <c r="BG151"/>
  <c r="BF151"/>
  <c r="T151"/>
  <c r="R151"/>
  <c r="P151"/>
  <c r="BI141"/>
  <c r="BH141"/>
  <c r="BG141"/>
  <c r="BF141"/>
  <c r="T141"/>
  <c r="R141"/>
  <c r="P141"/>
  <c r="BI136"/>
  <c r="BH136"/>
  <c r="BG136"/>
  <c r="BF136"/>
  <c r="T136"/>
  <c r="R136"/>
  <c r="P136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4"/>
  <c r="BH104"/>
  <c r="BG104"/>
  <c r="BF104"/>
  <c r="T104"/>
  <c r="R104"/>
  <c r="P104"/>
  <c r="BI98"/>
  <c r="BH98"/>
  <c r="BG98"/>
  <c r="BF98"/>
  <c r="T98"/>
  <c r="R98"/>
  <c r="P98"/>
  <c r="BI91"/>
  <c r="BH91"/>
  <c r="BG91"/>
  <c r="BF91"/>
  <c r="T91"/>
  <c r="R91"/>
  <c r="P91"/>
  <c r="J85"/>
  <c r="J84"/>
  <c r="F84"/>
  <c r="F82"/>
  <c r="E80"/>
  <c r="J55"/>
  <c r="J54"/>
  <c r="F54"/>
  <c r="F52"/>
  <c r="E50"/>
  <c r="J18"/>
  <c r="E18"/>
  <c r="F85"/>
  <c r="J17"/>
  <c r="J12"/>
  <c r="J52"/>
  <c r="E7"/>
  <c r="E78"/>
  <c i="4" r="J37"/>
  <c r="J36"/>
  <c i="1" r="AY57"/>
  <c i="4" r="J35"/>
  <c i="1" r="AX57"/>
  <c i="4" r="BI188"/>
  <c r="BH188"/>
  <c r="BG188"/>
  <c r="BF188"/>
  <c r="T188"/>
  <c r="T187"/>
  <c r="R188"/>
  <c r="R187"/>
  <c r="P188"/>
  <c r="P187"/>
  <c r="BI185"/>
  <c r="BH185"/>
  <c r="BG185"/>
  <c r="BF185"/>
  <c r="T185"/>
  <c r="R185"/>
  <c r="P185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67"/>
  <c r="BH167"/>
  <c r="BG167"/>
  <c r="BF167"/>
  <c r="T167"/>
  <c r="R167"/>
  <c r="P167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4"/>
  <c r="BH154"/>
  <c r="BG154"/>
  <c r="BF154"/>
  <c r="T154"/>
  <c r="R154"/>
  <c r="P154"/>
  <c r="BI150"/>
  <c r="BH150"/>
  <c r="BG150"/>
  <c r="BF150"/>
  <c r="T150"/>
  <c r="R150"/>
  <c r="P150"/>
  <c r="BI149"/>
  <c r="BH149"/>
  <c r="BG149"/>
  <c r="BF149"/>
  <c r="T149"/>
  <c r="R149"/>
  <c r="P149"/>
  <c r="BI144"/>
  <c r="BH144"/>
  <c r="BG144"/>
  <c r="BF144"/>
  <c r="T144"/>
  <c r="R144"/>
  <c r="P144"/>
  <c r="BI140"/>
  <c r="BH140"/>
  <c r="BG140"/>
  <c r="BF140"/>
  <c r="T140"/>
  <c r="R140"/>
  <c r="P140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BI121"/>
  <c r="BH121"/>
  <c r="BG121"/>
  <c r="BF121"/>
  <c r="T121"/>
  <c r="R121"/>
  <c r="P121"/>
  <c r="BI114"/>
  <c r="BH114"/>
  <c r="BG114"/>
  <c r="BF114"/>
  <c r="T114"/>
  <c r="R114"/>
  <c r="P114"/>
  <c r="BI108"/>
  <c r="BH108"/>
  <c r="BG108"/>
  <c r="BF108"/>
  <c r="T108"/>
  <c r="R108"/>
  <c r="P108"/>
  <c r="BI101"/>
  <c r="BH101"/>
  <c r="BG101"/>
  <c r="BF101"/>
  <c r="T101"/>
  <c r="R101"/>
  <c r="P101"/>
  <c r="BI95"/>
  <c r="BH95"/>
  <c r="BG95"/>
  <c r="BF95"/>
  <c r="T95"/>
  <c r="R95"/>
  <c r="P95"/>
  <c r="BI90"/>
  <c r="BH90"/>
  <c r="BG90"/>
  <c r="BF90"/>
  <c r="T90"/>
  <c r="R90"/>
  <c r="P90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55"/>
  <c r="J17"/>
  <c r="J12"/>
  <c r="J52"/>
  <c r="E7"/>
  <c r="E75"/>
  <c i="3" r="J37"/>
  <c r="J36"/>
  <c i="1" r="AY56"/>
  <c i="3" r="J35"/>
  <c i="1" r="AX56"/>
  <c i="3"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T154"/>
  <c r="R155"/>
  <c r="R154"/>
  <c r="P155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84"/>
  <c r="J17"/>
  <c r="J12"/>
  <c r="J81"/>
  <c r="E7"/>
  <c r="E48"/>
  <c i="2" r="J37"/>
  <c r="J36"/>
  <c i="1" r="AY55"/>
  <c i="2" r="J35"/>
  <c i="1" r="AX55"/>
  <c i="2"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2"/>
  <c r="BH312"/>
  <c r="BG312"/>
  <c r="BF312"/>
  <c r="T312"/>
  <c r="R312"/>
  <c r="P312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2"/>
  <c r="BH302"/>
  <c r="BG302"/>
  <c r="BF302"/>
  <c r="T302"/>
  <c r="R302"/>
  <c r="P302"/>
  <c r="BI300"/>
  <c r="BH300"/>
  <c r="BG300"/>
  <c r="BF300"/>
  <c r="T300"/>
  <c r="R300"/>
  <c r="P300"/>
  <c r="BI297"/>
  <c r="BH297"/>
  <c r="BG297"/>
  <c r="BF297"/>
  <c r="T297"/>
  <c r="R297"/>
  <c r="P297"/>
  <c r="BI295"/>
  <c r="BH295"/>
  <c r="BG295"/>
  <c r="BF295"/>
  <c r="T295"/>
  <c r="R295"/>
  <c r="P295"/>
  <c r="BI292"/>
  <c r="BH292"/>
  <c r="BG292"/>
  <c r="BF292"/>
  <c r="T292"/>
  <c r="R292"/>
  <c r="P292"/>
  <c r="BI288"/>
  <c r="BH288"/>
  <c r="BG288"/>
  <c r="BF288"/>
  <c r="T288"/>
  <c r="T287"/>
  <c r="R288"/>
  <c r="R287"/>
  <c r="P288"/>
  <c r="P287"/>
  <c r="BI283"/>
  <c r="BH283"/>
  <c r="BG283"/>
  <c r="BF283"/>
  <c r="T283"/>
  <c r="R283"/>
  <c r="P283"/>
  <c r="BI279"/>
  <c r="BH279"/>
  <c r="BG279"/>
  <c r="BF279"/>
  <c r="T279"/>
  <c r="R279"/>
  <c r="P279"/>
  <c r="BI277"/>
  <c r="BH277"/>
  <c r="BG277"/>
  <c r="BF277"/>
  <c r="T277"/>
  <c r="R277"/>
  <c r="P277"/>
  <c r="BI274"/>
  <c r="BH274"/>
  <c r="BG274"/>
  <c r="BF274"/>
  <c r="T274"/>
  <c r="R274"/>
  <c r="P274"/>
  <c r="BI270"/>
  <c r="BH270"/>
  <c r="BG270"/>
  <c r="BF270"/>
  <c r="T270"/>
  <c r="R270"/>
  <c r="P270"/>
  <c r="BI267"/>
  <c r="BH267"/>
  <c r="BG267"/>
  <c r="BF267"/>
  <c r="T267"/>
  <c r="R267"/>
  <c r="P267"/>
  <c r="BI262"/>
  <c r="BH262"/>
  <c r="BG262"/>
  <c r="BF262"/>
  <c r="T262"/>
  <c r="R262"/>
  <c r="P262"/>
  <c r="BI257"/>
  <c r="BH257"/>
  <c r="BG257"/>
  <c r="BF257"/>
  <c r="T257"/>
  <c r="R257"/>
  <c r="P257"/>
  <c r="BI252"/>
  <c r="BH252"/>
  <c r="BG252"/>
  <c r="BF252"/>
  <c r="T252"/>
  <c r="R252"/>
  <c r="P252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7"/>
  <c r="BH237"/>
  <c r="BG237"/>
  <c r="BF237"/>
  <c r="T237"/>
  <c r="R237"/>
  <c r="P237"/>
  <c r="BI225"/>
  <c r="BH225"/>
  <c r="BG225"/>
  <c r="BF225"/>
  <c r="T225"/>
  <c r="R225"/>
  <c r="P225"/>
  <c r="BI222"/>
  <c r="BH222"/>
  <c r="BG222"/>
  <c r="BF222"/>
  <c r="T222"/>
  <c r="R222"/>
  <c r="P222"/>
  <c r="BI216"/>
  <c r="BH216"/>
  <c r="BG216"/>
  <c r="BF216"/>
  <c r="T216"/>
  <c r="R216"/>
  <c r="P216"/>
  <c r="BI214"/>
  <c r="BH214"/>
  <c r="BG214"/>
  <c r="BF214"/>
  <c r="T214"/>
  <c r="R214"/>
  <c r="P214"/>
  <c r="BI208"/>
  <c r="BH208"/>
  <c r="BG208"/>
  <c r="BF208"/>
  <c r="T208"/>
  <c r="R208"/>
  <c r="P208"/>
  <c r="BI206"/>
  <c r="BH206"/>
  <c r="BG206"/>
  <c r="BF206"/>
  <c r="T206"/>
  <c r="R206"/>
  <c r="P206"/>
  <c r="BI200"/>
  <c r="BH200"/>
  <c r="BG200"/>
  <c r="BF200"/>
  <c r="T200"/>
  <c r="R200"/>
  <c r="P200"/>
  <c r="BI195"/>
  <c r="BH195"/>
  <c r="BG195"/>
  <c r="BF195"/>
  <c r="T195"/>
  <c r="R195"/>
  <c r="P195"/>
  <c r="BI190"/>
  <c r="BH190"/>
  <c r="BG190"/>
  <c r="BF190"/>
  <c r="T190"/>
  <c r="R190"/>
  <c r="P190"/>
  <c r="BI185"/>
  <c r="BH185"/>
  <c r="BG185"/>
  <c r="BF185"/>
  <c r="T185"/>
  <c r="R185"/>
  <c r="P185"/>
  <c r="BI180"/>
  <c r="BH180"/>
  <c r="BG180"/>
  <c r="BF180"/>
  <c r="T180"/>
  <c r="R180"/>
  <c r="P180"/>
  <c r="BI175"/>
  <c r="BH175"/>
  <c r="BG175"/>
  <c r="BF175"/>
  <c r="T175"/>
  <c r="R175"/>
  <c r="P175"/>
  <c r="BI170"/>
  <c r="BH170"/>
  <c r="BG170"/>
  <c r="BF170"/>
  <c r="T170"/>
  <c r="R170"/>
  <c r="P170"/>
  <c r="BI168"/>
  <c r="BH168"/>
  <c r="BG168"/>
  <c r="BF168"/>
  <c r="T168"/>
  <c r="R168"/>
  <c r="P168"/>
  <c r="BI163"/>
  <c r="BH163"/>
  <c r="BG163"/>
  <c r="BF163"/>
  <c r="T163"/>
  <c r="R163"/>
  <c r="P163"/>
  <c r="BI158"/>
  <c r="BH158"/>
  <c r="BG158"/>
  <c r="BF158"/>
  <c r="T158"/>
  <c r="R158"/>
  <c r="P158"/>
  <c r="BI151"/>
  <c r="BH151"/>
  <c r="BG151"/>
  <c r="BF151"/>
  <c r="T151"/>
  <c r="R151"/>
  <c r="P151"/>
  <c r="BI147"/>
  <c r="BH147"/>
  <c r="BG147"/>
  <c r="BF147"/>
  <c r="T147"/>
  <c r="R147"/>
  <c r="P147"/>
  <c r="BI138"/>
  <c r="BH138"/>
  <c r="BG138"/>
  <c r="BF138"/>
  <c r="T138"/>
  <c r="R138"/>
  <c r="P138"/>
  <c r="BI133"/>
  <c r="BH133"/>
  <c r="BG133"/>
  <c r="BF133"/>
  <c r="T133"/>
  <c r="R133"/>
  <c r="P133"/>
  <c r="BI129"/>
  <c r="BH129"/>
  <c r="BG129"/>
  <c r="BF129"/>
  <c r="T129"/>
  <c r="R129"/>
  <c r="P129"/>
  <c r="BI125"/>
  <c r="BH125"/>
  <c r="BG125"/>
  <c r="BF125"/>
  <c r="T125"/>
  <c r="R125"/>
  <c r="P125"/>
  <c r="BI122"/>
  <c r="BH122"/>
  <c r="BG122"/>
  <c r="BF122"/>
  <c r="T122"/>
  <c r="R122"/>
  <c r="P122"/>
  <c r="BI118"/>
  <c r="BH118"/>
  <c r="BG118"/>
  <c r="BF118"/>
  <c r="T118"/>
  <c r="R118"/>
  <c r="P118"/>
  <c r="BI115"/>
  <c r="BH115"/>
  <c r="BG115"/>
  <c r="BF115"/>
  <c r="T115"/>
  <c r="R115"/>
  <c r="P115"/>
  <c r="BI108"/>
  <c r="BH108"/>
  <c r="BG108"/>
  <c r="BF108"/>
  <c r="T108"/>
  <c r="R108"/>
  <c r="P108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J86"/>
  <c r="J85"/>
  <c r="F85"/>
  <c r="F83"/>
  <c r="E81"/>
  <c r="J55"/>
  <c r="J54"/>
  <c r="F54"/>
  <c r="F52"/>
  <c r="E50"/>
  <c r="J18"/>
  <c r="E18"/>
  <c r="F86"/>
  <c r="J17"/>
  <c r="J12"/>
  <c r="J83"/>
  <c r="E7"/>
  <c r="E48"/>
  <c i="1" r="L50"/>
  <c r="AM50"/>
  <c r="AM49"/>
  <c r="L49"/>
  <c r="AM47"/>
  <c r="L47"/>
  <c r="L45"/>
  <c r="L44"/>
  <c i="2" r="J129"/>
  <c r="BK302"/>
  <c r="BK315"/>
  <c i="3" r="J116"/>
  <c r="BK152"/>
  <c r="BK148"/>
  <c r="J101"/>
  <c r="J109"/>
  <c i="4" r="J150"/>
  <c r="BK127"/>
  <c i="5" r="J104"/>
  <c r="J222"/>
  <c i="6" r="J98"/>
  <c i="3" r="BK103"/>
  <c r="BK135"/>
  <c r="BK147"/>
  <c i="4" r="BK90"/>
  <c r="J132"/>
  <c i="5" r="J206"/>
  <c r="BK194"/>
  <c r="J167"/>
  <c i="2" r="BK252"/>
  <c r="J151"/>
  <c r="J247"/>
  <c r="BK92"/>
  <c i="3" r="BK102"/>
  <c r="BK143"/>
  <c r="J145"/>
  <c r="J105"/>
  <c r="J113"/>
  <c i="4" r="BK154"/>
  <c r="BK130"/>
  <c i="5" r="BK206"/>
  <c r="J151"/>
  <c i="2" r="BK163"/>
  <c r="BK317"/>
  <c i="3" r="BK99"/>
  <c i="4" r="J121"/>
  <c i="5" r="J172"/>
  <c r="J232"/>
  <c i="2" r="BK309"/>
  <c r="BK168"/>
  <c r="BK257"/>
  <c r="J317"/>
  <c r="J133"/>
  <c i="3" r="BK128"/>
  <c r="BK158"/>
  <c r="J119"/>
  <c r="J148"/>
  <c r="BK122"/>
  <c i="4" r="J127"/>
  <c i="5" r="J205"/>
  <c r="BK196"/>
  <c r="BK212"/>
  <c i="6" r="J96"/>
  <c i="3" r="BK127"/>
  <c r="J142"/>
  <c i="4" r="J188"/>
  <c r="BK140"/>
  <c i="5" r="J214"/>
  <c r="J127"/>
  <c i="6" r="BK100"/>
  <c i="2" r="J277"/>
  <c i="3" r="J149"/>
  <c i="5" r="J263"/>
  <c r="J254"/>
  <c i="2" r="BK170"/>
  <c i="3" r="BK121"/>
  <c r="J118"/>
  <c r="BK153"/>
  <c i="4" r="BK150"/>
  <c r="BK114"/>
  <c i="5" r="BK236"/>
  <c r="J251"/>
  <c i="6" r="J86"/>
  <c i="2" r="J252"/>
  <c i="3" r="BK136"/>
  <c r="BK108"/>
  <c r="J140"/>
  <c i="4" r="J165"/>
  <c r="J90"/>
  <c i="5" r="BK219"/>
  <c r="BK249"/>
  <c i="6" r="J93"/>
  <c i="2" r="BK277"/>
  <c r="BK208"/>
  <c r="J305"/>
  <c r="BK319"/>
  <c i="3" r="J120"/>
  <c r="J125"/>
  <c r="J91"/>
  <c r="J103"/>
  <c r="J121"/>
  <c r="J108"/>
  <c i="4" r="J88"/>
  <c i="5" r="J233"/>
  <c r="BK263"/>
  <c i="2" r="BK295"/>
  <c r="BK318"/>
  <c r="BK262"/>
  <c r="BK195"/>
  <c r="J244"/>
  <c r="J206"/>
  <c r="BK122"/>
  <c r="BK297"/>
  <c r="J92"/>
  <c r="J122"/>
  <c r="J190"/>
  <c r="J108"/>
  <c r="J168"/>
  <c i="3" r="BK160"/>
  <c r="BK145"/>
  <c r="BK118"/>
  <c r="BK107"/>
  <c r="J127"/>
  <c r="J98"/>
  <c r="BK141"/>
  <c r="BK146"/>
  <c r="BK117"/>
  <c r="J136"/>
  <c r="BK151"/>
  <c r="BK139"/>
  <c r="J96"/>
  <c i="4" r="J114"/>
  <c r="BK175"/>
  <c r="J161"/>
  <c r="J174"/>
  <c i="5" r="J186"/>
  <c r="J194"/>
  <c r="BK221"/>
  <c r="J115"/>
  <c r="J184"/>
  <c r="J98"/>
  <c i="6" r="BK105"/>
  <c i="2" r="BK129"/>
  <c r="BK288"/>
  <c r="J200"/>
  <c i="1" r="AS54"/>
  <c i="2" r="J262"/>
  <c r="J297"/>
  <c i="4" r="J167"/>
  <c i="5" r="BK153"/>
  <c r="J191"/>
  <c r="BK186"/>
  <c r="J261"/>
  <c r="BK223"/>
  <c i="6" r="BK86"/>
  <c r="BK107"/>
  <c i="2" r="BK222"/>
  <c r="BK115"/>
  <c i="3" r="BK149"/>
  <c r="J112"/>
  <c r="BK116"/>
  <c i="5" r="BK232"/>
  <c r="J141"/>
  <c r="J176"/>
  <c r="J158"/>
  <c r="J221"/>
  <c i="6" r="J100"/>
  <c i="2" r="BK274"/>
  <c r="BK206"/>
  <c r="J314"/>
  <c r="BK214"/>
  <c r="BK312"/>
  <c r="J288"/>
  <c r="J274"/>
  <c r="J292"/>
  <c r="BK100"/>
  <c r="BK180"/>
  <c i="5" r="BK198"/>
  <c i="6" r="BK96"/>
  <c i="2" r="BK200"/>
  <c r="BK300"/>
  <c r="J118"/>
  <c i="3" r="J94"/>
  <c r="J90"/>
  <c r="J126"/>
  <c r="BK157"/>
  <c r="J135"/>
  <c r="J97"/>
  <c i="4" r="BK174"/>
  <c r="J176"/>
  <c r="BK188"/>
  <c r="BK157"/>
  <c r="BK161"/>
  <c i="5" r="J136"/>
  <c r="BK204"/>
  <c r="BK261"/>
  <c r="BK229"/>
  <c r="J196"/>
  <c r="J219"/>
  <c r="J198"/>
  <c i="6" r="BK89"/>
  <c i="2" r="J309"/>
  <c r="J257"/>
  <c r="J208"/>
  <c r="BK125"/>
  <c r="BK190"/>
  <c r="BK307"/>
  <c r="J283"/>
  <c r="BK244"/>
  <c r="BK147"/>
  <c i="3" r="J141"/>
  <c r="J117"/>
  <c r="BK159"/>
  <c r="BK110"/>
  <c r="BK90"/>
  <c r="J115"/>
  <c r="J102"/>
  <c r="BK119"/>
  <c r="BK137"/>
  <c r="J100"/>
  <c i="4" r="BK172"/>
  <c r="J178"/>
  <c r="BK182"/>
  <c r="J154"/>
  <c i="5" r="BK191"/>
  <c r="J229"/>
  <c r="J123"/>
  <c r="BK119"/>
  <c r="BK172"/>
  <c r="J249"/>
  <c i="6" r="J105"/>
  <c r="BK91"/>
  <c i="2" r="BK314"/>
  <c r="BK216"/>
  <c r="J319"/>
  <c i="3" r="BK91"/>
  <c r="J159"/>
  <c i="4" r="J130"/>
  <c i="5" r="BK158"/>
  <c r="J153"/>
  <c r="BK163"/>
  <c r="J119"/>
  <c r="BK98"/>
  <c i="6" r="BK93"/>
  <c i="2" r="BK311"/>
  <c r="BK247"/>
  <c r="J214"/>
  <c r="BK118"/>
  <c r="BK237"/>
  <c r="J195"/>
  <c r="J307"/>
  <c r="J279"/>
  <c r="BK138"/>
  <c r="J270"/>
  <c r="BK316"/>
  <c r="BK158"/>
  <c r="J315"/>
  <c r="J96"/>
  <c i="3" r="J152"/>
  <c r="BK125"/>
  <c r="BK101"/>
  <c r="BK95"/>
  <c r="BK120"/>
  <c r="BK97"/>
  <c r="J132"/>
  <c r="BK92"/>
  <c r="BK105"/>
  <c r="BK130"/>
  <c r="BK144"/>
  <c r="J131"/>
  <c r="BK93"/>
  <c i="4" r="J140"/>
  <c r="J180"/>
  <c r="BK180"/>
  <c r="J144"/>
  <c r="BK95"/>
  <c i="5" r="BK127"/>
  <c r="J212"/>
  <c r="BK242"/>
  <c r="J163"/>
  <c r="BK228"/>
  <c r="J161"/>
  <c i="6" r="J102"/>
  <c i="2" r="BK267"/>
  <c r="J318"/>
  <c r="BK96"/>
  <c i="3" r="J147"/>
  <c r="BK96"/>
  <c r="J139"/>
  <c r="BK94"/>
  <c r="BK106"/>
  <c r="J160"/>
  <c r="BK112"/>
  <c i="4" r="J149"/>
  <c r="BK185"/>
  <c r="J95"/>
  <c r="BK178"/>
  <c r="BK121"/>
  <c i="5" r="BK179"/>
  <c r="BK237"/>
  <c r="BK111"/>
  <c r="J179"/>
  <c r="BK141"/>
  <c r="BK214"/>
  <c r="BK104"/>
  <c i="6" r="BK102"/>
  <c i="2" r="J312"/>
  <c r="J241"/>
  <c r="J175"/>
  <c r="BK108"/>
  <c r="J170"/>
  <c r="J104"/>
  <c r="BK292"/>
  <c r="J100"/>
  <c r="BK283"/>
  <c r="J115"/>
  <c i="3" r="J155"/>
  <c r="J133"/>
  <c r="BK111"/>
  <c r="BK129"/>
  <c r="J157"/>
  <c r="J130"/>
  <c r="J143"/>
  <c r="J93"/>
  <c r="J110"/>
  <c r="J138"/>
  <c r="J153"/>
  <c r="J111"/>
  <c i="4" r="J101"/>
  <c r="J135"/>
  <c r="J175"/>
  <c r="J185"/>
  <c r="BK108"/>
  <c i="5" r="J242"/>
  <c r="J223"/>
  <c r="BK91"/>
  <c r="BK251"/>
  <c r="BK176"/>
  <c i="6" r="J91"/>
  <c i="2" r="BK270"/>
  <c r="J185"/>
  <c r="J180"/>
  <c r="F36"/>
  <c r="BK279"/>
  <c r="J237"/>
  <c r="BK104"/>
  <c r="BK225"/>
  <c r="J147"/>
  <c r="BK305"/>
  <c r="BK241"/>
  <c r="BK185"/>
  <c r="J316"/>
  <c r="J158"/>
  <c i="3" r="J158"/>
  <c r="BK138"/>
  <c r="J123"/>
  <c r="BK109"/>
  <c r="J129"/>
  <c r="J150"/>
  <c r="BK140"/>
  <c r="BK155"/>
  <c r="J92"/>
  <c i="4" r="BK88"/>
  <c r="BK167"/>
  <c r="J172"/>
  <c r="BK176"/>
  <c r="BK101"/>
  <c i="5" r="BK254"/>
  <c r="BK151"/>
  <c r="BK184"/>
  <c r="J257"/>
  <c r="J236"/>
  <c r="BK161"/>
  <c i="6" r="J107"/>
  <c i="2" r="J295"/>
  <c i="3" r="BK132"/>
  <c r="J106"/>
  <c r="J107"/>
  <c r="J146"/>
  <c r="J137"/>
  <c r="J99"/>
  <c r="J128"/>
  <c r="BK113"/>
  <c i="4" r="J108"/>
  <c r="BK149"/>
  <c r="BK171"/>
  <c r="J182"/>
  <c r="BK135"/>
  <c i="5" r="BK257"/>
  <c r="BK136"/>
  <c r="BK222"/>
  <c r="BK123"/>
  <c r="BK115"/>
  <c r="BK233"/>
  <c r="J228"/>
  <c i="6" r="J89"/>
  <c i="2" r="J311"/>
  <c r="J267"/>
  <c r="J225"/>
  <c r="BK133"/>
  <c r="J222"/>
  <c r="J138"/>
  <c r="J302"/>
  <c r="J163"/>
  <c r="BK175"/>
  <c r="J125"/>
  <c i="3" r="J151"/>
  <c r="BK126"/>
  <c r="BK98"/>
  <c r="BK131"/>
  <c r="BK150"/>
  <c r="BK123"/>
  <c r="BK115"/>
  <c r="BK142"/>
  <c r="J144"/>
  <c r="BK100"/>
  <c r="BK133"/>
  <c r="J95"/>
  <c i="4" r="BK132"/>
  <c r="J171"/>
  <c r="BK165"/>
  <c r="J157"/>
  <c i="5" r="J91"/>
  <c r="BK205"/>
  <c r="BK167"/>
  <c r="J237"/>
  <c r="BK169"/>
  <c i="6" r="BK98"/>
  <c r="BK87"/>
  <c i="2" r="J216"/>
  <c r="J300"/>
  <c r="BK151"/>
  <c i="3" r="J122"/>
  <c i="4" r="BK144"/>
  <c i="5" r="BK201"/>
  <c r="J201"/>
  <c r="J204"/>
  <c r="J169"/>
  <c r="J111"/>
  <c i="6" r="J87"/>
  <c i="2" r="F35"/>
  <c r="J34"/>
  <c l="1" r="BK137"/>
  <c r="J137"/>
  <c r="J62"/>
  <c r="BK224"/>
  <c r="J224"/>
  <c r="J64"/>
  <c r="R291"/>
  <c r="BK91"/>
  <c r="T91"/>
  <c r="T137"/>
  <c r="T199"/>
  <c r="R224"/>
  <c r="P273"/>
  <c r="BK291"/>
  <c r="J291"/>
  <c r="J68"/>
  <c r="T291"/>
  <c r="P304"/>
  <c i="3" r="BK89"/>
  <c r="J89"/>
  <c r="J61"/>
  <c r="T104"/>
  <c i="2" r="P91"/>
  <c r="P137"/>
  <c r="BK199"/>
  <c r="J199"/>
  <c r="J63"/>
  <c r="P199"/>
  <c r="T224"/>
  <c r="R273"/>
  <c r="P291"/>
  <c r="P290"/>
  <c r="R304"/>
  <c i="3" r="R89"/>
  <c r="P104"/>
  <c r="BK114"/>
  <c r="J114"/>
  <c r="J63"/>
  <c r="R114"/>
  <c r="P124"/>
  <c r="R124"/>
  <c r="T124"/>
  <c r="R134"/>
  <c r="P156"/>
  <c i="4" r="BK87"/>
  <c r="J87"/>
  <c r="J61"/>
  <c r="R139"/>
  <c r="R148"/>
  <c r="R179"/>
  <c i="2" r="R91"/>
  <c r="R137"/>
  <c r="R199"/>
  <c r="P224"/>
  <c r="BK273"/>
  <c r="J273"/>
  <c r="J65"/>
  <c r="T273"/>
  <c r="BK304"/>
  <c r="J304"/>
  <c r="J69"/>
  <c r="T304"/>
  <c i="3" r="P89"/>
  <c r="BK104"/>
  <c r="J104"/>
  <c r="J62"/>
  <c r="T114"/>
  <c r="BK134"/>
  <c r="J134"/>
  <c r="J65"/>
  <c r="P134"/>
  <c r="BK156"/>
  <c r="J156"/>
  <c r="J67"/>
  <c r="R156"/>
  <c i="4" r="P87"/>
  <c r="BK139"/>
  <c r="J139"/>
  <c r="J62"/>
  <c r="BK148"/>
  <c r="J148"/>
  <c r="J63"/>
  <c r="BK179"/>
  <c r="J179"/>
  <c r="J64"/>
  <c i="5" r="P90"/>
  <c r="R157"/>
  <c r="T175"/>
  <c r="R190"/>
  <c r="BK248"/>
  <c r="J248"/>
  <c r="J65"/>
  <c r="T260"/>
  <c r="T259"/>
  <c i="4" r="T87"/>
  <c r="T139"/>
  <c r="T148"/>
  <c r="T179"/>
  <c i="5" r="R90"/>
  <c r="BK157"/>
  <c r="J157"/>
  <c r="J62"/>
  <c r="R175"/>
  <c r="T190"/>
  <c r="T248"/>
  <c r="BK260"/>
  <c r="J260"/>
  <c r="J68"/>
  <c i="3" r="T89"/>
  <c r="R104"/>
  <c r="P114"/>
  <c r="BK124"/>
  <c r="J124"/>
  <c r="J64"/>
  <c r="T134"/>
  <c r="T156"/>
  <c i="4" r="R87"/>
  <c r="R86"/>
  <c r="R85"/>
  <c r="P139"/>
  <c r="P148"/>
  <c r="P179"/>
  <c i="5" r="BK90"/>
  <c r="P157"/>
  <c r="BK175"/>
  <c r="J175"/>
  <c r="J63"/>
  <c r="P190"/>
  <c r="P248"/>
  <c r="R260"/>
  <c r="R259"/>
  <c r="T90"/>
  <c r="T89"/>
  <c r="T88"/>
  <c r="T157"/>
  <c r="P175"/>
  <c r="BK190"/>
  <c r="J190"/>
  <c r="J64"/>
  <c r="R248"/>
  <c r="P260"/>
  <c r="P259"/>
  <c i="6" r="BK85"/>
  <c r="J85"/>
  <c r="J61"/>
  <c r="P85"/>
  <c r="R85"/>
  <c r="T85"/>
  <c r="BK95"/>
  <c r="J95"/>
  <c r="J62"/>
  <c r="P95"/>
  <c r="R95"/>
  <c r="T95"/>
  <c r="BK104"/>
  <c r="J104"/>
  <c r="J63"/>
  <c r="P104"/>
  <c r="R104"/>
  <c r="T104"/>
  <c i="2" r="BK287"/>
  <c r="J287"/>
  <c r="J66"/>
  <c i="4" r="BK187"/>
  <c r="J187"/>
  <c r="J65"/>
  <c i="3" r="J52"/>
  <c r="BK154"/>
  <c r="J154"/>
  <c r="J66"/>
  <c i="5" r="BK256"/>
  <c r="J256"/>
  <c r="J66"/>
  <c i="6" r="F80"/>
  <c r="BE86"/>
  <c r="BE91"/>
  <c i="5" r="J90"/>
  <c r="J61"/>
  <c i="6" r="BE89"/>
  <c r="BE93"/>
  <c r="BE98"/>
  <c r="BE105"/>
  <c r="E73"/>
  <c r="J77"/>
  <c r="BE87"/>
  <c r="BE96"/>
  <c r="BE107"/>
  <c r="BE100"/>
  <c r="BE102"/>
  <c i="5" r="E48"/>
  <c r="BE111"/>
  <c r="BE169"/>
  <c r="BE194"/>
  <c r="BE153"/>
  <c r="BE172"/>
  <c r="BE223"/>
  <c r="BE115"/>
  <c r="BE184"/>
  <c r="BE191"/>
  <c r="BE201"/>
  <c r="BE222"/>
  <c r="BE228"/>
  <c r="BE229"/>
  <c r="BE237"/>
  <c r="BE257"/>
  <c r="BE205"/>
  <c r="BE221"/>
  <c r="BE236"/>
  <c i="4" r="BK86"/>
  <c r="BK85"/>
  <c r="J85"/>
  <c i="5" r="J82"/>
  <c r="BE91"/>
  <c r="BE163"/>
  <c r="BE214"/>
  <c r="BE232"/>
  <c r="BE251"/>
  <c r="BE261"/>
  <c r="BE136"/>
  <c r="BE158"/>
  <c r="BE161"/>
  <c r="BE204"/>
  <c r="BE212"/>
  <c r="BE219"/>
  <c r="BE233"/>
  <c r="BE263"/>
  <c r="F55"/>
  <c r="BE119"/>
  <c r="BE127"/>
  <c r="BE141"/>
  <c r="BE179"/>
  <c r="BE186"/>
  <c r="BE196"/>
  <c r="BE198"/>
  <c r="BE206"/>
  <c r="BE242"/>
  <c r="BE254"/>
  <c r="BE98"/>
  <c r="BE104"/>
  <c r="BE123"/>
  <c r="BE151"/>
  <c r="BE167"/>
  <c r="BE176"/>
  <c r="BE249"/>
  <c i="4" r="J79"/>
  <c r="E48"/>
  <c r="BE90"/>
  <c r="BE101"/>
  <c r="BE88"/>
  <c r="BE149"/>
  <c r="BE171"/>
  <c r="F82"/>
  <c r="BE114"/>
  <c r="BE167"/>
  <c r="BE182"/>
  <c r="BE161"/>
  <c r="BE174"/>
  <c r="BE178"/>
  <c i="3" r="BK88"/>
  <c r="BK87"/>
  <c r="J87"/>
  <c i="4" r="BE121"/>
  <c r="BE132"/>
  <c r="BE135"/>
  <c r="BE127"/>
  <c r="BE140"/>
  <c r="BE175"/>
  <c r="BE176"/>
  <c r="BE180"/>
  <c r="BE185"/>
  <c r="BE188"/>
  <c r="BE108"/>
  <c r="BE150"/>
  <c r="BE157"/>
  <c r="BE172"/>
  <c r="BE95"/>
  <c r="BE130"/>
  <c r="BE144"/>
  <c r="BE154"/>
  <c r="BE165"/>
  <c i="2" r="BK290"/>
  <c r="J290"/>
  <c r="J67"/>
  <c i="3" r="BE94"/>
  <c r="BE119"/>
  <c r="BE125"/>
  <c r="BE148"/>
  <c r="BE152"/>
  <c r="BE153"/>
  <c r="BE157"/>
  <c r="F55"/>
  <c r="BE105"/>
  <c r="BE111"/>
  <c r="BE117"/>
  <c r="BE123"/>
  <c r="BE136"/>
  <c r="BE149"/>
  <c r="BE158"/>
  <c r="BE146"/>
  <c r="BE155"/>
  <c r="BE98"/>
  <c r="BE109"/>
  <c r="BE132"/>
  <c r="BE133"/>
  <c r="BE145"/>
  <c r="BE95"/>
  <c r="BE103"/>
  <c r="BE137"/>
  <c r="BE140"/>
  <c r="BE147"/>
  <c i="2" r="J91"/>
  <c r="J61"/>
  <c i="3" r="BE106"/>
  <c r="BE107"/>
  <c r="BE128"/>
  <c r="BE142"/>
  <c r="BE110"/>
  <c r="BE118"/>
  <c r="BE120"/>
  <c r="E77"/>
  <c r="BE90"/>
  <c r="BE108"/>
  <c r="BE130"/>
  <c r="BE141"/>
  <c r="BE97"/>
  <c r="BE102"/>
  <c r="BE112"/>
  <c r="BE116"/>
  <c r="BE135"/>
  <c r="BE115"/>
  <c r="BE139"/>
  <c r="BE126"/>
  <c r="BE91"/>
  <c r="BE92"/>
  <c r="BE100"/>
  <c r="BE101"/>
  <c r="BE131"/>
  <c r="BE151"/>
  <c r="BE159"/>
  <c r="BE160"/>
  <c r="BE99"/>
  <c r="BE127"/>
  <c r="BE129"/>
  <c r="BE138"/>
  <c r="BE143"/>
  <c r="BE93"/>
  <c r="BE121"/>
  <c r="BE96"/>
  <c r="BE113"/>
  <c r="BE122"/>
  <c r="BE144"/>
  <c r="BE150"/>
  <c i="2" r="F55"/>
  <c r="BE104"/>
  <c r="BE315"/>
  <c r="E79"/>
  <c r="BE163"/>
  <c r="BE168"/>
  <c r="BE206"/>
  <c r="BE317"/>
  <c r="BE319"/>
  <c r="BE316"/>
  <c i="1" r="BB55"/>
  <c r="BC55"/>
  <c i="2" r="BE92"/>
  <c r="BE133"/>
  <c r="BE138"/>
  <c r="BE151"/>
  <c r="BE208"/>
  <c r="BE222"/>
  <c r="BE241"/>
  <c r="BE257"/>
  <c r="BE262"/>
  <c r="BE267"/>
  <c r="BE270"/>
  <c r="BE274"/>
  <c r="BE279"/>
  <c r="BE292"/>
  <c r="BE300"/>
  <c r="BE305"/>
  <c r="J52"/>
  <c r="BE125"/>
  <c r="BE195"/>
  <c r="BE237"/>
  <c r="BE244"/>
  <c r="BE252"/>
  <c r="BE288"/>
  <c r="BE295"/>
  <c r="BE297"/>
  <c r="BE302"/>
  <c r="BE312"/>
  <c i="1" r="AW55"/>
  <c i="2" r="BE100"/>
  <c r="BE129"/>
  <c r="BE147"/>
  <c r="BE158"/>
  <c r="BE200"/>
  <c r="BE214"/>
  <c r="BE314"/>
  <c r="BE96"/>
  <c r="BE108"/>
  <c r="BE115"/>
  <c r="BE118"/>
  <c r="BE122"/>
  <c r="BE170"/>
  <c r="BE175"/>
  <c r="BE180"/>
  <c r="BE185"/>
  <c r="BE190"/>
  <c r="BE216"/>
  <c r="BE225"/>
  <c r="BE247"/>
  <c r="BE277"/>
  <c r="BE283"/>
  <c r="BE307"/>
  <c r="BE309"/>
  <c r="BE311"/>
  <c r="BE318"/>
  <c r="F37"/>
  <c r="F34"/>
  <c i="3" r="F35"/>
  <c i="1" r="BB56"/>
  <c i="3" r="F37"/>
  <c i="1" r="BD56"/>
  <c i="4" r="F35"/>
  <c i="1" r="BB57"/>
  <c i="5" r="F37"/>
  <c i="1" r="BD58"/>
  <c i="5" r="F35"/>
  <c i="1" r="BB58"/>
  <c i="4" r="F34"/>
  <c i="1" r="BA57"/>
  <c i="6" r="F37"/>
  <c i="1" r="BD59"/>
  <c i="6" r="F34"/>
  <c i="1" r="BA59"/>
  <c i="4" r="J34"/>
  <c i="1" r="AW57"/>
  <c i="3" r="F34"/>
  <c i="1" r="BA56"/>
  <c i="3" r="F36"/>
  <c i="1" r="BC56"/>
  <c i="6" r="F36"/>
  <c i="1" r="BC59"/>
  <c i="5" r="J34"/>
  <c i="1" r="AW58"/>
  <c i="6" r="J34"/>
  <c i="1" r="AW59"/>
  <c i="3" r="J34"/>
  <c i="1" r="AW56"/>
  <c i="4" r="F36"/>
  <c i="1" r="BC57"/>
  <c i="4" r="J30"/>
  <c i="5" r="F36"/>
  <c i="1" r="BC58"/>
  <c i="3" r="J30"/>
  <c i="4" r="F37"/>
  <c i="1" r="BD57"/>
  <c i="6" r="F35"/>
  <c i="1" r="BB59"/>
  <c i="5" r="F34"/>
  <c i="1" r="BA58"/>
  <c i="4" l="1" r="T86"/>
  <c r="T85"/>
  <c i="2" r="P90"/>
  <c r="P89"/>
  <c i="1" r="AU55"/>
  <c r="BA55"/>
  <c r="BD55"/>
  <c i="6" r="R84"/>
  <c r="R83"/>
  <c i="5" r="P89"/>
  <c r="P88"/>
  <c i="1" r="AU58"/>
  <c i="3" r="R88"/>
  <c r="R87"/>
  <c i="6" r="T84"/>
  <c r="T83"/>
  <c r="P84"/>
  <c r="P83"/>
  <c i="1" r="AU59"/>
  <c i="5" r="BK89"/>
  <c r="J89"/>
  <c r="J60"/>
  <c r="R89"/>
  <c r="R88"/>
  <c i="2" r="T290"/>
  <c i="4" r="P86"/>
  <c r="P85"/>
  <c i="1" r="AU57"/>
  <c i="2" r="R90"/>
  <c i="3" r="T88"/>
  <c r="T87"/>
  <c r="P88"/>
  <c r="P87"/>
  <c i="1" r="AU56"/>
  <c i="2" r="T90"/>
  <c r="T89"/>
  <c r="BK90"/>
  <c r="J90"/>
  <c r="J60"/>
  <c r="R290"/>
  <c i="5" r="BK259"/>
  <c r="J259"/>
  <c r="J67"/>
  <c i="6" r="BK84"/>
  <c r="J84"/>
  <c r="J60"/>
  <c i="1" r="AG57"/>
  <c i="4" r="J59"/>
  <c r="J86"/>
  <c r="J60"/>
  <c i="1" r="AG56"/>
  <c i="3" r="J59"/>
  <c r="J88"/>
  <c r="J60"/>
  <c i="2" r="J33"/>
  <c i="1" r="AV55"/>
  <c r="AT55"/>
  <c i="2" r="F33"/>
  <c i="1" r="AZ55"/>
  <c i="4" r="F33"/>
  <c i="1" r="AZ57"/>
  <c i="6" r="F33"/>
  <c i="1" r="AZ59"/>
  <c r="BA54"/>
  <c r="W30"/>
  <c r="BC54"/>
  <c r="AY54"/>
  <c i="3" r="J33"/>
  <c i="1" r="AV56"/>
  <c r="AT56"/>
  <c r="AN56"/>
  <c i="5" r="J33"/>
  <c i="1" r="AV58"/>
  <c r="AT58"/>
  <c i="6" r="J33"/>
  <c i="1" r="AV59"/>
  <c r="AT59"/>
  <c i="3" r="F33"/>
  <c i="1" r="AZ56"/>
  <c r="BB54"/>
  <c r="W31"/>
  <c i="4" r="J33"/>
  <c i="1" r="AV57"/>
  <c r="AT57"/>
  <c r="AN57"/>
  <c i="5" r="F33"/>
  <c i="1" r="AZ58"/>
  <c r="BD54"/>
  <c r="W33"/>
  <c i="2" l="1" r="R89"/>
  <c r="BK89"/>
  <c r="J89"/>
  <c r="J59"/>
  <c i="5" r="BK88"/>
  <c r="J88"/>
  <c r="J59"/>
  <c i="6" r="BK83"/>
  <c r="J83"/>
  <c r="J59"/>
  <c i="4" r="J39"/>
  <c i="3" r="J39"/>
  <c i="1" r="AX54"/>
  <c r="AU54"/>
  <c r="AW54"/>
  <c r="AK30"/>
  <c r="AZ54"/>
  <c r="W29"/>
  <c r="W32"/>
  <c i="6" l="1" r="J30"/>
  <c i="1" r="AG59"/>
  <c i="5" r="J30"/>
  <c i="1" r="AG58"/>
  <c i="2" r="J30"/>
  <c i="1" r="AG55"/>
  <c r="AN55"/>
  <c r="AV54"/>
  <c r="AK29"/>
  <c i="6" l="1" r="J39"/>
  <c i="2" r="J39"/>
  <c i="5" r="J39"/>
  <c i="1" r="AN58"/>
  <c r="AN59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<sst xmlns="http://schemas.openxmlformats.org/spreadsheetml/2006/main">
  <si>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</si>
  <si>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</si>
  <si>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</si>
  <si>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</si>
  <si>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</si>
  <si>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{64cc9836-7340-4012-8ef1-6822f1909404}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</si>
  <si>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</si>
  <si>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</si>
  <si>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</si>
  <si>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</si>
  <si>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</si>
  <si>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</si>
  <si>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</si>
  <si>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</si>
  <si>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2025_015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</si>
  <si>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</si>
  <si>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</si>
  <si>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Hnojiště</t>
  </si>
  <si>
    <t>KSO:</t>
  </si>
  <si>
    <t/>
  </si>
  <si>
    <t>CC-CZ:</t>
  </si>
  <si>
    <t>Místo:</t>
  </si>
  <si>
    <t>Droužkovická 291, 431 41 Údlice</t>
  </si>
  <si>
    <t>Datum:</t>
  </si>
  <si>
    <t>9. 9. 2025</t>
  </si>
  <si>
    <t>Zadavatel:</t>
  </si>
  <si>
    <t>IČ:</t>
  </si>
  <si>
    <t>62245163</t>
  </si>
  <si>
    <t>VAIGL A SYN spol. s r.o.</t>
  </si>
  <si>
    <t>DIČ:</t>
  </si>
  <si>
    <t>CZ62245163</t>
  </si>
  <si>
    <t>Účastník:</t>
  </si>
  <si>
    <t>Vyplň údaj</t>
  </si>
  <si>
    <t>Projektant:</t>
  </si>
  <si>
    <t>2740788</t>
  </si>
  <si>
    <t>ipon-arch, s.r.o.</t>
  </si>
  <si>
    <t>CZ2740788</t>
  </si>
  <si>
    <t>True</t>
  </si>
  <si>
    <t>Zpracovatel:</t>
  </si>
  <si>
    <t>10905006</t>
  </si>
  <si>
    <t>Kroupa &amp; Štěpánek stavby</t>
  </si>
  <si>
    <t>CZ10905006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</si>
  <si>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</si>
  <si>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</si>
  <si>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</si>
  <si>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</si>
  <si>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</si>
  <si>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</si>
  <si>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</si>
  <si>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</si>
  <si>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</si>
  <si>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</si>
  <si>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</si>
  <si>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</si>
  <si>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</si>
  <si>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</si>
  <si>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</si>
  <si>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</si>
  <si>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</si>
  <si>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</si>
  <si>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</si>
  <si>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</si>
  <si>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</si>
  <si>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</si>
  <si>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</si>
  <si>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</si>
  <si>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</si>
  <si>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</si>
  <si>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</si>
  <si>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</si>
  <si>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</si>
  <si>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</si>
  <si>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</si>
  <si>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</si>
  <si>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</si>
  <si>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</si>
  <si>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</si>
  <si>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</si>
  <si>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</si>
  <si>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</si>
  <si>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</si>
  <si>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</si>
  <si>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</si>
  <si>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</si>
  <si>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Stavba zastřešeného hnojiště</t>
  </si>
  <si>
    <t>STA</t>
  </si>
  <si>
    <t>1</t>
  </si>
  <si>
    <t>{9b32a800-37ac-48c7-9219-d42c9c0b9a40}</t>
  </si>
  <si>
    <t>2</t>
  </si>
  <si>
    <t>IO 01</t>
  </si>
  <si>
    <t>Přípojka elektro, elektroinstalace</t>
  </si>
  <si>
    <t>{7d77e330-cf01-43f3-999a-45d5f3cbb339}</t>
  </si>
  <si>
    <t>IO 02</t>
  </si>
  <si>
    <t>Komunikace a ostatní pojezdové plochy</t>
  </si>
  <si>
    <t>{695fcac8-c7fc-4e3d-b0b6-ee2629c429d6}</t>
  </si>
  <si>
    <t>IO 03</t>
  </si>
  <si>
    <t>Dešťová kanalizace. úprava usazovací nádrže a vsakovací objekt</t>
  </si>
  <si>
    <t>{400a3819-4573-4125-af94-f33b7cc5ebb9}</t>
  </si>
  <si>
    <t>VRN</t>
  </si>
  <si>
    <t>Vedlejší rozpočtové náklady</t>
  </si>
  <si>
    <t>{5c80b54b-348f-4e77-a293-78e1c84f045f}</t>
  </si>
  <si>
    <t>VV0001</t>
  </si>
  <si>
    <t>Výkaz (1)</t>
  </si>
  <si>
    <t>179,878</t>
  </si>
  <si>
    <t>3</t>
  </si>
  <si>
    <t>VV0002</t>
  </si>
  <si>
    <t>Výkaz (3)</t>
  </si>
  <si>
    <t>182,406</t>
  </si>
  <si>
    <t>KRYCÍ LIST SOUPISU PRACÍ</t>
  </si>
  <si>
    <t>Objekt:</t>
  </si>
  <si>
    <t>SO 01 - Stavba zastřešeného hnojiště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</si>
  <si>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</si>
  <si>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</si>
  <si>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</si>
  <si>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</si>
  <si>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</si>
  <si>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</si>
  <si>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</si>
  <si>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</si>
  <si>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</si>
  <si>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</si>
  <si>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</si>
  <si>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</si>
  <si>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</si>
  <si>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</si>
  <si>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</si>
  <si>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</si>
  <si>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</si>
  <si>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</si>
  <si>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</si>
  <si>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</si>
  <si>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</si>
  <si>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</si>
  <si>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</si>
  <si>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</si>
  <si>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</si>
  <si>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</si>
  <si>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</si>
  <si>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</si>
  <si>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</si>
  <si>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</si>
  <si>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</si>
  <si>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</si>
  <si>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122251106</t>
  </si>
  <si>
    <t>Odkopávky a prokopávky nezapažené strojně v hornině třídy těžitelnosti I skupiny 3 přes 1 000 do 5 000 m3</t>
  </si>
  <si>
    <t>m3</t>
  </si>
  <si>
    <t>CS ÚRS 2025 02</t>
  </si>
  <si>
    <t>4</t>
  </si>
  <si>
    <t>-1025466762</t>
  </si>
  <si>
    <t>Online PSC</t>
  </si>
  <si>
    <t>https://podminky.urs.cz/item/CS_URS_2025_02/122251106</t>
  </si>
  <si>
    <t>VV</t>
  </si>
  <si>
    <t>2516*0,3+13,09*52"plocha pod hnojištěm</t>
  </si>
  <si>
    <t>Součet</t>
  </si>
  <si>
    <t>131251100</t>
  </si>
  <si>
    <t>Hloubení nezapažených jam a zářezů strojně s urovnáním dna do předepsaného profilu a spádu v hornině třídy těžitelnosti I skupiny 3 do 20 m3</t>
  </si>
  <si>
    <t>791484480</t>
  </si>
  <si>
    <t>https://podminky.urs.cz/item/CS_URS_2025_02/131251100</t>
  </si>
  <si>
    <t>1,8*2,2*0,3*6"středové patky</t>
  </si>
  <si>
    <t>132251101</t>
  </si>
  <si>
    <t>Hloubení nezapažených rýh šířky do 800 mm strojně s urovnáním dna do předepsaného profilu a spádu v hornině třídy těžitelnosti I skupiny 3 do 20 m3</t>
  </si>
  <si>
    <t>-935903824</t>
  </si>
  <si>
    <t>https://podminky.urs.cz/item/CS_URS_2025_02/132251101</t>
  </si>
  <si>
    <t>(18,7+18,7)*0,5*0,4"základové pasy objektu</t>
  </si>
  <si>
    <t>132251254</t>
  </si>
  <si>
    <t>Hloubení nezapažených rýh šířky přes 800 do 2 000 mm strojně s urovnáním dna do předepsaného profilu a spádu v hornině třídy těžitelnosti I skupiny 3 přes 100 do 500 m3</t>
  </si>
  <si>
    <t>-761863820</t>
  </si>
  <si>
    <t>https://podminky.urs.cz/item/CS_URS_2025_02/132251254</t>
  </si>
  <si>
    <t>(52+52+43,6)*2*1,3"základové pasy objektu</t>
  </si>
  <si>
    <t>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</si>
  <si>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</si>
  <si>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</si>
  <si>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1216048902</t>
  </si>
  <si>
    <t>https://podminky.urs.cz/item/CS_URS_2025_02/162751117</t>
  </si>
  <si>
    <t>1435,48</t>
  </si>
  <si>
    <t>7,128</t>
  </si>
  <si>
    <t>7,48</t>
  </si>
  <si>
    <t>383,76</t>
  </si>
  <si>
    <t>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</si>
  <si>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</si>
  <si>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</si>
  <si>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409127190</t>
  </si>
  <si>
    <t>https://podminky.urs.cz/item/CS_URS_2025_02/162751119</t>
  </si>
  <si>
    <t>1833,848*15"uvažován příplatek 15km</t>
  </si>
  <si>
    <t>7</t>
  </si>
  <si>
    <t>167151111</t>
  </si>
  <si>
    <t>Nakládání, skládání a překládání neulehlého výkopku nebo sypaniny strojně nakládání, množství přes 100 m3, z hornin třídy těžitelnosti I, skupiny 1 až 3</t>
  </si>
  <si>
    <t>-101452537</t>
  </si>
  <si>
    <t>https://podminky.urs.cz/item/CS_URS_2025_02/167151111</t>
  </si>
  <si>
    <t>1833,848</t>
  </si>
  <si>
    <t>8</t>
  </si>
  <si>
    <t>171201221</t>
  </si>
  <si>
    <t>Poplatek za uložení stavebního odpadu na skládce (skládkovné) zeminy a kamení zatříděného do Katalogu odpadů pod kódem 17 05 04</t>
  </si>
  <si>
    <t>t</t>
  </si>
  <si>
    <t>-143657579</t>
  </si>
  <si>
    <t>https://podminky.urs.cz/item/CS_URS_2025_02/171201221</t>
  </si>
  <si>
    <t>1833,848*1,7"uvažována objemová hmotnost 1,7t/m3 zeminy</t>
  </si>
  <si>
    <t>9</t>
  </si>
  <si>
    <t>171251201</t>
  </si>
  <si>
    <t>Uložení sypaniny na skládky nebo meziskládky bez hutnění s upravením uložené sypaniny do předepsaného tvaru</t>
  </si>
  <si>
    <t>-1780540694</t>
  </si>
  <si>
    <t>https://podminky.urs.cz/item/CS_URS_2025_02/171251201</t>
  </si>
  <si>
    <t>10</t>
  </si>
  <si>
    <t>174151101</t>
  </si>
  <si>
    <t>Zásyp sypaninou z jakékoliv horniny strojně s uložením výkopku ve vrstvách se zhutněním jam, šachet, rýh nebo kolem objektů v těchto vykopávkách</t>
  </si>
  <si>
    <t>2056866837</t>
  </si>
  <si>
    <t>https://podminky.urs.cz/item/CS_URS_2025_02/174151101</t>
  </si>
  <si>
    <t>(52+52+43,6+43,6)*(0,7-0,25)*0,6"odkopání kolem základů pro provedení bednění pasů</t>
  </si>
  <si>
    <t>11</t>
  </si>
  <si>
    <t>181951112</t>
  </si>
  <si>
    <t>Úprava pláně vyrovnáním výškových rozdílů strojně v hornině třídy těžitelnosti I, skupiny 1 až 3 se zhutněním</t>
  </si>
  <si>
    <t>m2</t>
  </si>
  <si>
    <t>-571017029</t>
  </si>
  <si>
    <t>https://podminky.urs.cz/item/CS_URS_2025_02/181951112</t>
  </si>
  <si>
    <t>2516</t>
  </si>
  <si>
    <t>Zakládání</t>
  </si>
  <si>
    <t>271542211</t>
  </si>
  <si>
    <t>Podsyp pod základové konstrukce se zhutněním a urovnáním povrchu ze štěrkodrtě netříděné</t>
  </si>
  <si>
    <t>226456648</t>
  </si>
  <si>
    <t>https://podminky.urs.cz/item/CS_URS_2025_02/271542211</t>
  </si>
  <si>
    <t>1993,8*0,3"1.01</t>
  </si>
  <si>
    <t>0,89*1,8*6*-1"odpočet objemu základových patek</t>
  </si>
  <si>
    <t>0,2*1*6*-1"odpočet objemu základových patek</t>
  </si>
  <si>
    <t>0,25*2*(52+52+43,6-2-2)"podsyp pod základové pasy</t>
  </si>
  <si>
    <t>0,25*0,5*(43,6-2-2-2,2)"Podsyp pod základový pas</t>
  </si>
  <si>
    <t>0,1*1,8*2,2*6"podsyp pod základové patky</t>
  </si>
  <si>
    <t>13</t>
  </si>
  <si>
    <t>271562211</t>
  </si>
  <si>
    <t>Podsyp pod základové konstrukce se zhutněním a urovnáním povrchu z kameniva drobného, frakce 0 - 4 mm</t>
  </si>
  <si>
    <t>-989399580</t>
  </si>
  <si>
    <t>https://podminky.urs.cz/item/CS_URS_2025_02/271562211</t>
  </si>
  <si>
    <t>1993,8*0,2"1.01</t>
  </si>
  <si>
    <t>14</t>
  </si>
  <si>
    <t>273353121</t>
  </si>
  <si>
    <t>Bednění kotevních otvorů a prostupů v základových konstrukcích v deskách včetně polohového zajištění a odbednění, popř. ztraceného bednění z pletiva apod. průřezu přes 0,02 do 0,05 m2, hl. do 0,50 m</t>
  </si>
  <si>
    <t>kus</t>
  </si>
  <si>
    <t>-1540169107</t>
  </si>
  <si>
    <t>https://podminky.urs.cz/item/CS_URS_2025_02/273353121</t>
  </si>
  <si>
    <t>14"bok</t>
  </si>
  <si>
    <t>8+8"čela</t>
  </si>
  <si>
    <t>5"střed</t>
  </si>
  <si>
    <t>15</t>
  </si>
  <si>
    <t>274321411</t>
  </si>
  <si>
    <t>Základy z betonu železového (bez výztuže) pasy z betonu bez zvláštních nároků na prostředí tř. C 20/25</t>
  </si>
  <si>
    <t>402991535</t>
  </si>
  <si>
    <t>https://podminky.urs.cz/item/CS_URS_2025_02/274321411</t>
  </si>
  <si>
    <t>(52*2+43,6-4)*0,5</t>
  </si>
  <si>
    <t>(18,7+18,7)*0,5*0,5</t>
  </si>
  <si>
    <t>16</t>
  </si>
  <si>
    <t>274351121</t>
  </si>
  <si>
    <t>Bednění základů pasů rovné zřízení</t>
  </si>
  <si>
    <t>824741806</t>
  </si>
  <si>
    <t>https://podminky.urs.cz/item/CS_URS_2025_02/274351121</t>
  </si>
  <si>
    <t>"Množství určené pomocí aplikace Výměry.</t>
  </si>
  <si>
    <t>"(170,614+18,692+175,505)*0,5</t>
  </si>
  <si>
    <t>17</t>
  </si>
  <si>
    <t>274351122</t>
  </si>
  <si>
    <t>Bednění základů pasů rovné odstranění</t>
  </si>
  <si>
    <t>-1457667554</t>
  </si>
  <si>
    <t>https://podminky.urs.cz/item/CS_URS_2025_02/274351122</t>
  </si>
  <si>
    <t>18</t>
  </si>
  <si>
    <t>274361821</t>
  </si>
  <si>
    <t>Výztuž základů pasů z betonářské oceli 10 505 (R) nebo BSt 500</t>
  </si>
  <si>
    <t>867239698</t>
  </si>
  <si>
    <t>https://podminky.urs.cz/item/CS_URS_2025_02/274361821</t>
  </si>
  <si>
    <t>((52*2+43,6-4)*0,5)*0,12"odhadovaný stupeň vyztužení 120kg/m3</t>
  </si>
  <si>
    <t>((18,7+18,7)*0,5*0,5)*0,12"odhadovaný stupeň vyztužení 120kg/m3</t>
  </si>
  <si>
    <t>19</t>
  </si>
  <si>
    <t>275321411</t>
  </si>
  <si>
    <t>Základy z betonu železového (bez výztuže) patky z betonu bez zvláštních nároků na prostředí tř. C 20/25</t>
  </si>
  <si>
    <t>1906421761</t>
  </si>
  <si>
    <t>https://podminky.urs.cz/item/CS_URS_2025_02/275321411</t>
  </si>
  <si>
    <t>1,8*2,2*0,8*6"středové patky</t>
  </si>
  <si>
    <t>1,1*1*0,4*6"středové patky</t>
  </si>
  <si>
    <t>20</t>
  </si>
  <si>
    <t>275351121</t>
  </si>
  <si>
    <t>Bednění základů patek zřízení</t>
  </si>
  <si>
    <t>126896933</t>
  </si>
  <si>
    <t>https://podminky.urs.cz/item/CS_URS_2025_02/275351121</t>
  </si>
  <si>
    <t>(1,8*2+2,2*2)*0,8*6"středové patky</t>
  </si>
  <si>
    <t>(1,1*2+1*2)*0,4*6"středové patky</t>
  </si>
  <si>
    <t>275351122</t>
  </si>
  <si>
    <t>Bednění základů patek odstranění</t>
  </si>
  <si>
    <t>-1214271435</t>
  </si>
  <si>
    <t>https://podminky.urs.cz/item/CS_URS_2025_02/275351122</t>
  </si>
  <si>
    <t>22</t>
  </si>
  <si>
    <t>275361821</t>
  </si>
  <si>
    <t>Výztuž základů patek z betonářské oceli 10 505 (R)</t>
  </si>
  <si>
    <t>824965048</t>
  </si>
  <si>
    <t>https://podminky.urs.cz/item/CS_URS_2025_02/275361821</t>
  </si>
  <si>
    <t>1,8*2,2*0,8*6*0,12"středové patky ; odhadovaný stupeň vyztužení 120kg/m3</t>
  </si>
  <si>
    <t>1,1*1*0,4*6*0,12"středové patky ; odhadovaný stupeň vyztužení 120kg/m3</t>
  </si>
  <si>
    <t>23</t>
  </si>
  <si>
    <t>278311213</t>
  </si>
  <si>
    <t>Zálivka kotevních otvorů z cementové zálivkové malty do 0,25 m3</t>
  </si>
  <si>
    <t>207640662</t>
  </si>
  <si>
    <t>https://podminky.urs.cz/item/CS_URS_2025_02/278311213</t>
  </si>
  <si>
    <t>49*0,26*0,15*0,05"odhadované podlití tl. max 50mm</t>
  </si>
  <si>
    <t>Svislé a kompletní konstrukce</t>
  </si>
  <si>
    <t>24</t>
  </si>
  <si>
    <t>327112121.R</t>
  </si>
  <si>
    <t>Opěrné zdi nebo dělicí stěny z betonových bloků ukládaných na pero a drážku tloušťky 800 mm</t>
  </si>
  <si>
    <t>-291121655</t>
  </si>
  <si>
    <t>1,6*0,8*533"A1 533ks 1600x800x800</t>
  </si>
  <si>
    <t>1,2*0,8*8"A2 8ks 1200x800x800</t>
  </si>
  <si>
    <t>0,8*0,8*102"A3 102ks 800x800x800</t>
  </si>
  <si>
    <t>0,4*0,8*186"A4 186ks 400x800x800</t>
  </si>
  <si>
    <t>25</t>
  </si>
  <si>
    <t>311261150Rpol</t>
  </si>
  <si>
    <t>Kotvení bloků se základem a střechou</t>
  </si>
  <si>
    <t>kpl</t>
  </si>
  <si>
    <t>-706872802</t>
  </si>
  <si>
    <t>P</t>
  </si>
  <si>
    <t xml:space="preserve">Poznámka k položce:_x000d_
Cena obsahuje dodávku a montáž kotvících prvků, příložek, pásků atd.				_x000d_
Ocelová pásovina S235 pozinkovaná				_x000d_
Kotvení:				_x000d_
Se základem - Pomocí závitové tyče  40 cm nebo roxoru M30, který bude ukotven do hloubky 30 cm (10 cm) nad povrch a následně přivařen k pásovině. – spoj se natře asfaltem				_x000d_
Pásovina s blokem lze kotvit šroubem Hilti HUS3-H 14x150 mm nebo závitová na chemii M20				_x000d_
Každá pásovina bude kotvena do středu bloku podle jedné z výše uvedených variant. Součástí prací je nejen instalace a kotvení, ale také použití plošiny a další nezbytné činnosti.				_x000d_
</t>
  </si>
  <si>
    <t>26</t>
  </si>
  <si>
    <t>342151112</t>
  </si>
  <si>
    <t>Montáž opláštění stěn ocelové konstrukce ze sendvičových panelů šroubovaných, výšky budovy přes 6 do 12 m</t>
  </si>
  <si>
    <t>-57498572</t>
  </si>
  <si>
    <t>https://podminky.urs.cz/item/CS_URS_2025_02/342151112</t>
  </si>
  <si>
    <t>83,5" JZ</t>
  </si>
  <si>
    <t>157"SZ</t>
  </si>
  <si>
    <t>45"SV</t>
  </si>
  <si>
    <t>27</t>
  </si>
  <si>
    <t>M</t>
  </si>
  <si>
    <t>55324760</t>
  </si>
  <si>
    <t>panel sendvičový stěnový vnější, izolace minerální vlna, skryté kotvení, U 0,43W/m2K, modulová/celková š 1000/1054mm tl 100mm</t>
  </si>
  <si>
    <t>360310227</t>
  </si>
  <si>
    <t>285,5*1,1 'Přepočtené koeficientem množství</t>
  </si>
  <si>
    <t>28</t>
  </si>
  <si>
    <t>342171112</t>
  </si>
  <si>
    <t>Montáž opláštění stěn ocelové konstrukce z tvarovaných ocelových plechů šroubovaných, výšky budovy přes 6 do 12 m</t>
  </si>
  <si>
    <t>-866269385</t>
  </si>
  <si>
    <t>https://podminky.urs.cz/item/CS_URS_2025_02/342171112</t>
  </si>
  <si>
    <t>226"JZ</t>
  </si>
  <si>
    <t>90"JV</t>
  </si>
  <si>
    <t>160"SV</t>
  </si>
  <si>
    <t>29</t>
  </si>
  <si>
    <t>M003</t>
  </si>
  <si>
    <t>PLECH OCELOVÝ, TRAPÉZ. 50/250-0,5, Zn+PES</t>
  </si>
  <si>
    <t>856755651</t>
  </si>
  <si>
    <t>476*1,07 'Přepočtené koeficientem množství</t>
  </si>
  <si>
    <t>Úpravy povrchů, podlahy a osazování výplní</t>
  </si>
  <si>
    <t>30</t>
  </si>
  <si>
    <t>629992111.R</t>
  </si>
  <si>
    <t>Zatmelení styčných spar mezi mostními prefabrikáty a konstrukcemi trvale pružným polyuretanovým tmelem včetně vyčištění spar, provedení penetračního nátěru a vyplnění spar pěnou pro spáry šířky do 10 mm</t>
  </si>
  <si>
    <t>m</t>
  </si>
  <si>
    <t>935249253</t>
  </si>
  <si>
    <t>(50,8+0,8*23)*2*4"vnější část - vodorovné spáry</t>
  </si>
  <si>
    <t>(1,6+50)*2*4"vnitřní část - vodorovné spáry</t>
  </si>
  <si>
    <t>(43,6+0,8*10*2)*4"vnější část - vodorovné spáry</t>
  </si>
  <si>
    <t>(40*4)"vnitřní část - vodorovné spáry</t>
  </si>
  <si>
    <t>64*4"svislé spáry vnější část</t>
  </si>
  <si>
    <t>14*2*0,8*3"svislé spáry vnější část</t>
  </si>
  <si>
    <t>14*2*0,8*3"svislé spáry vnitřní část</t>
  </si>
  <si>
    <t>37*2*0,8*2"svislé spáry vnější část</t>
  </si>
  <si>
    <t>37*2*0,8*2"svislé spáry vnitřní část část</t>
  </si>
  <si>
    <t>64*3,8"svislé spáry vnitřní část</t>
  </si>
  <si>
    <t>31</t>
  </si>
  <si>
    <t>631311136</t>
  </si>
  <si>
    <t>Mazanina z betonu prostého bez zvýšených nároků na prostředí tl. přes 120 do 240 mm tř. C 25/30</t>
  </si>
  <si>
    <t>1194588790</t>
  </si>
  <si>
    <t>https://podminky.urs.cz/item/CS_URS_2025_02/631311136</t>
  </si>
  <si>
    <t>32</t>
  </si>
  <si>
    <t>631319023</t>
  </si>
  <si>
    <t>Příplatek k cenám mazanin za úpravu povrchu mazaniny přehlazením s poprášením cementem pro konečnou úpravu, mazanina tl. přes 120 do 240 mm (10 kg/m3)</t>
  </si>
  <si>
    <t>258189923</t>
  </si>
  <si>
    <t>https://podminky.urs.cz/item/CS_URS_2025_02/631319023</t>
  </si>
  <si>
    <t>33</t>
  </si>
  <si>
    <t>631319204</t>
  </si>
  <si>
    <t>Příplatek k cenám betonových mazanin za vyztužení ocelovými vlákny (drátkobeton) objemové vyztužení 30 kg/m3</t>
  </si>
  <si>
    <t>-1517158441</t>
  </si>
  <si>
    <t>https://podminky.urs.cz/item/CS_URS_2025_02/631319204</t>
  </si>
  <si>
    <t>34</t>
  </si>
  <si>
    <t>634112117</t>
  </si>
  <si>
    <t>Obvodová dilatace mezi stěnou a mazaninou nebo potěrem podlahovým páskem z pěnového PE tl. do 10 mm, výšky 200 mm</t>
  </si>
  <si>
    <t>-256864679</t>
  </si>
  <si>
    <t>https://podminky.urs.cz/item/CS_URS_2025_02/634112117</t>
  </si>
  <si>
    <t>"179,878</t>
  </si>
  <si>
    <t>35</t>
  </si>
  <si>
    <t>634663111</t>
  </si>
  <si>
    <t>Výplň dilatačních spar mazanin polyuretanovou samonivelační hmotou, šířka spáry do 10 mm</t>
  </si>
  <si>
    <t>-1375548743</t>
  </si>
  <si>
    <t>https://podminky.urs.cz/item/CS_URS_2025_02/634663111</t>
  </si>
  <si>
    <t>6*49,5</t>
  </si>
  <si>
    <t>8*40</t>
  </si>
  <si>
    <t>36</t>
  </si>
  <si>
    <t>634911114</t>
  </si>
  <si>
    <t>Řezání dilatačních nebo smršťovacích spár v čerstvé betonové mazanině nebo potěru šířky do 5 mm, hloubky přes 50 do 80 mm</t>
  </si>
  <si>
    <t>1238408248</t>
  </si>
  <si>
    <t>https://podminky.urs.cz/item/CS_URS_2025_02/634911114</t>
  </si>
  <si>
    <t>37</t>
  </si>
  <si>
    <t>637121113</t>
  </si>
  <si>
    <t>Okapový chodník z kameniva s udusáním a urovnáním povrchu z kačírku tl. 200 mm</t>
  </si>
  <si>
    <t>172368887</t>
  </si>
  <si>
    <t>https://podminky.urs.cz/item/CS_URS_2025_02/637121113</t>
  </si>
  <si>
    <t>147,500*1</t>
  </si>
  <si>
    <t>-0,8*0,8*(24+10)</t>
  </si>
  <si>
    <t>38</t>
  </si>
  <si>
    <t>K001</t>
  </si>
  <si>
    <t>D+M lemovacího L 5/50/50 v místě obvodových vrat a dveří v pozinkované úpravě</t>
  </si>
  <si>
    <t>-382561124</t>
  </si>
  <si>
    <t>4,75*2</t>
  </si>
  <si>
    <t>39</t>
  </si>
  <si>
    <t>K002</t>
  </si>
  <si>
    <t>Čerpadlo betonové směsi - pouze v případě nutnosti</t>
  </si>
  <si>
    <t>-487121755</t>
  </si>
  <si>
    <t>1993,8"1.01</t>
  </si>
  <si>
    <t>Ostatní konstrukce a práce, bourání</t>
  </si>
  <si>
    <t>40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</si>
  <si>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</si>
  <si>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</si>
  <si>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-1296661293</t>
  </si>
  <si>
    <t>https://podminky.urs.cz/item/CS_URS_2025_02/916231213</t>
  </si>
  <si>
    <t>147,5"okapový chodník</t>
  </si>
  <si>
    <t>41</t>
  </si>
  <si>
    <t>59217018</t>
  </si>
  <si>
    <t>obrubník betonový chodníkový 1000x80x200mm</t>
  </si>
  <si>
    <t>382333134</t>
  </si>
  <si>
    <t>147,5*1,02 'Přepočtené koeficientem množství</t>
  </si>
  <si>
    <t>42</t>
  </si>
  <si>
    <t>945412112</t>
  </si>
  <si>
    <t>Teleskopická hydraulická montážní plošina na samohybném podvozku, s otočným košem výšky zdvihu do 21 m</t>
  </si>
  <si>
    <t>den</t>
  </si>
  <si>
    <t>CS ÚRS 2024 02</t>
  </si>
  <si>
    <t>1367362449</t>
  </si>
  <si>
    <t>https://podminky.urs.cz/item/CS_URS_2024_02/945412112</t>
  </si>
  <si>
    <t>120"odhad 120 dnů pronájmu plošiny</t>
  </si>
  <si>
    <t>43</t>
  </si>
  <si>
    <t>952901311</t>
  </si>
  <si>
    <t>Vyčištění budov nebo objektů před předáním do užívání zemědělských budov a objektů jakékoliv výšky podlaží</t>
  </si>
  <si>
    <t>-590732666</t>
  </si>
  <si>
    <t>https://podminky.urs.cz/item/CS_URS_2024_02/952901311</t>
  </si>
  <si>
    <t>998</t>
  </si>
  <si>
    <t>Přesun hmot</t>
  </si>
  <si>
    <t>44</t>
  </si>
  <si>
    <t>998014211</t>
  </si>
  <si>
    <t>Přesun hmot pro budovy a haly občanské výstavby, bydlení, výrobu a služby s nosnou svislou konstrukcí montovanou z dílců kovových vodorovná dopravní vzdálenost do 100 m, pro budovy a haly jednopodlažní</t>
  </si>
  <si>
    <t>1997941667</t>
  </si>
  <si>
    <t>https://podminky.urs.cz/item/CS_URS_2025_02/998014211</t>
  </si>
  <si>
    <t>PSV</t>
  </si>
  <si>
    <t>Práce a dodávky PSV</t>
  </si>
  <si>
    <t>711</t>
  </si>
  <si>
    <t>Izolace proti vodě, vlhkosti a plynům</t>
  </si>
  <si>
    <t>45</t>
  </si>
  <si>
    <t>711461201</t>
  </si>
  <si>
    <t>Provedení izolace proti povrchové a podpovrchové tlakové vodě fóliemi na ploše vodorovné V zesílením spojů páskem se zalitím okrajů spoje</t>
  </si>
  <si>
    <t>-771391873</t>
  </si>
  <si>
    <t>https://podminky.urs.cz/item/CS_URS_2025_02/711461201</t>
  </si>
  <si>
    <t>46</t>
  </si>
  <si>
    <t>28323110</t>
  </si>
  <si>
    <t>fólie HDPE (940-950kg/m3) na skládky a proti zemní vlhkosti nad úrovní terénu tl 0,75-0,8mm</t>
  </si>
  <si>
    <t>146988141</t>
  </si>
  <si>
    <t>1993,8*1,1655 'Přepočtené koeficientem množství</t>
  </si>
  <si>
    <t>47</t>
  </si>
  <si>
    <t>711462201</t>
  </si>
  <si>
    <t>Provedení izolace proti povrchové a podpovrchové tlakové vodě fóliemi na ploše svislé S zesílením spojů páskem se zalitím okrajů spoje</t>
  </si>
  <si>
    <t>-1129706270</t>
  </si>
  <si>
    <t>https://podminky.urs.cz/item/CS_URS_2025_02/711462201</t>
  </si>
  <si>
    <t>(40+40+50+50)*0,2</t>
  </si>
  <si>
    <t>48</t>
  </si>
  <si>
    <t>1868001425</t>
  </si>
  <si>
    <t>36*1,221 'Přepočtené koeficientem množství</t>
  </si>
  <si>
    <t>49</t>
  </si>
  <si>
    <t>998711312</t>
  </si>
  <si>
    <t>Přesun hmot pro izolace proti vodě, vlhkosti a plynům stanovený procentní sazbou (%) z ceny vodorovná dopravní vzdálenost do 50 m ruční (bez užití mechanizace) v objektech výšky přes 6 do 12 m</t>
  </si>
  <si>
    <t>%</t>
  </si>
  <si>
    <t>-306278512</t>
  </si>
  <si>
    <t>https://podminky.urs.cz/item/CS_URS_2025_02/998711312</t>
  </si>
  <si>
    <t>767</t>
  </si>
  <si>
    <t>Konstrukce zámečnické</t>
  </si>
  <si>
    <t>50</t>
  </si>
  <si>
    <t>K003</t>
  </si>
  <si>
    <t xml:space="preserve">OCELOVÁ KONSTRUKCE Dle EN 1090 (EXC2), bez požární odolnosti. Skelet ocelové konstrukce, příprava pro nosný systém opláštění a zastřešení, stavební připravenost pro 2ks posuvných vrat, včetně konstrukcí průvlaků, spojovací a kotvící materiál, bez podlití sloupů. Povrchová úprava - nátěrový systém: ocelová konstrukce otryskaná na stupeň čistoty dle ČSN EN ISO 8504-2 Sa 2,5 - korozní prostředí dle ČSN EN ISO 12944-2 C3, životnost dle ČSN EN ISO 12944-1 15 let. Standardní barevné odstíny dle RAL: 5010, 5015, 6011, 7001, 7037, 9002. Ostatní dle prověření. Statický výpočet a dílenská dokumentace._x000d_
</t>
  </si>
  <si>
    <t>614431587</t>
  </si>
  <si>
    <t xml:space="preserve">Poznámka k položce:_x000d_
Součástí této položky je:				_x000d_
				_x000d_
Doprava				_x000d_
				_x000d_
Veškěré kotvení				_x000d_
				_x000d_
- dodání dílce požadovaného tvaru a vlastností, jeho skladování, doprava a osazení do definitivní polohy, včetně komplexní technologie výroby a montáže dílců, ošetření a ochrana dílců,				_x000d_
- úpravy a zařízení pro uložení a transport dílce,				_x000d_
- veškeré požadované úpravy dílců, včetně doplňkových konstrukcí a vybavení,				_x000d_
- sestavení dílce na stavbě včetně montážních zařízení, plošin a prahů a pod.,				_x000d_
- výplň, těsnění a tmelení spár a spojů,				_x000d_
- očištění a ošetření úložných ploch,				_x000d_
- označení dílce výrobním štítkem nebo jiným způsobem,				_x000d_
- úpravy dílce pro dodržení požadované přesnosti jeho osazení, včetně případných měření,				_x000d_
- veškerá zařízení pro zajištění stability v každém okamžiku,				_x000d_
- další práce dané případně specifikací k příslušnému dílci (úprava pohledových ploch, příp. rubových ploch, osazení měřících zařízení, zkoušení a měření dílců a pod.).				_x000d_
- dodání  materiálu  v požadované kvalitě a výroba konstrukce i dílenská (včetně  pomůcek,  přípravků a prostředků pro výrobu) bez ohledu na náročnost a její hmotnost, dílenská montáž,				_x000d_
- dodání spojovacího materiálu,				_x000d_
- zřízení  montážních  a  dilatačních  spojů,  spar, včetně potřebných úprav, vložek, opracování, očištění a ošetření,				_x000d_
- podpěr. konstr. a lešení všech druhů pro montáž konstrukcí i doplňkových, včetně požadovaných otvorů, ochranných a bezpečnostních opatření a základů pro tyto konstrukce a lešení,				_x000d_
- jakákoliv doprava a manipulace dílců  a  montážních  sestav,  včetně  dopravy konstrukce z výrobny na stavbu,				_x000d_
- montáž konstrukce na staveništi, včetně montážních prostředků a pomůcek a zednických výpomocí,				_x000d_
- montážní dokumentace včetně technologického předpisu montáže,				_x000d_
- čištění konstrukce a odstranění všech vrubů (vrypy, otlačeniny a pod.),				_x000d_
- veškeré druhy opracování povrchů, včetně úprav pod nátěry a pod izolaci,				_x000d_
- veškeré druhy dílenských základů a základních nátěrů a povlaků,				_x000d_
- všechny druhy ocelového kotvení,				_x000d_
- dílenskou přejímku a montážní prohlídku, včetně požadovaných dokladů,				_x000d_
- zřízení kotevních otvorů nebo jam, nejsou-li částí jiné konstrukce, jejich úpravy, očištění a ošetření,				_x000d_
- osazení kotvení nebo přímo částí konstrukce do podpůrné konstrukce nebo do zeminy,				_x000d_
		_x000d_
- ošetření kotevní oblasti proti vzniku trhlin, vlivu povětrnosti a pod.,				_x000d_
- osazení nivelačních značek, včetně jejich zaměření, označení znakem výrobce a vyznačení letopočtu.				_x000d_
- veškeré druhy protikorozní ochrany a nátěry konstrukcí,				_x000d_
- žárové zinkování,				_x000d_
- osazení měřících zařízení a úpravy pro ně				_x000d_
- ochranná opatření před účinky bludných proudů				_x000d_
- ochranu před přepětím.				_x000d_
</t>
  </si>
  <si>
    <t>51</t>
  </si>
  <si>
    <t>K004</t>
  </si>
  <si>
    <t>VAZNICE Střešní ocelové pozinkované Z profily. Dodávka včetně montáže. Bez požární odolnosti.</t>
  </si>
  <si>
    <t>-2053564759</t>
  </si>
  <si>
    <t xml:space="preserve">Poznámka k položce:_x000d_
Součástí této položky je:				_x000d_
				_x000d_
Doprava				_x000d_
				_x000d_
Veškěré kotvení				_x000d_
				_x000d_
- dodání dílce požadovaného tvaru a vlastností, jeho skladování, doprava a osazení do definitivní polohy, včetně komplexní technologie výroby a montáže dílců, ošetření a ochrana dílců,				_x000d_
- úpravy a zařízení pro uložení a transport dílce,				_x000d_
- veškeré požadované úpravy dílců, včetně doplňkových konstrukcí a vybavení,				_x000d_
- sestavení dílce na stavbě včetně montážních zařízení, plošin a prahů a pod.,				_x000d_
- výplň, těsnění a tmelení spár a spojů,				_x000d_
- očištění a ošetření úložných ploch,				_x000d_
- označení dílce výrobním štítkem nebo jiným způsobem,				_x000d_
- úpravy dílce pro dodržení požadované přesnosti jeho osazení, včetně případných měření,				_x000d_
- veškerá zařízení pro zajištění stability v každém okamžiku,				_x000d_
- další práce dané případně specifikací k příslušnému dílci (úprava pohledových ploch, příp. rubových ploch, osazení měřících zařízení, zkoušení a měření dílců a pod.).				_x000d_
- dodání  materiálu  v požadované kvalitě a výroba konstrukce i dílenská (včetně  pomůcek,  přípravků a prostředků pro výrobu) bez ohledu na náročnost a její hmotnost, dílenská montáž,				_x000d_
- dodání spojovacího materiálu,				_x000d_
- zřízení  montážních  a  dilatačních  spojů,  spar, včetně potřebných úprav, vložek, opracování, očištění a ošetření,				_x000d_
- podpěr. konstr. a lešení všech druhů pro montáž konstrukcí i doplňkových, včetně požadovaných otvorů, ochranných a bezpečnostních opatření a základů pro tyto konstrukce a lešení,				_x000d_
- jakákoliv doprava a manipulace dílců  a  montážních  sestav,  včetně  dopravy konstrukce z výrobny na stavbu,				_x000d_
- montáž konstrukce na staveništi, včetně montážních prostředků a pomůcek a zednických výpomocí,				_x000d_
- montážní dokumentace včetně technologického předpisu montáže,				_x000d_
- čištění konstrukce a odstranění všech vrubů (vrypy, otlačeniny a pod.),				_x000d_
- veškeré druhy opracování povrchů, včetně úprav pod nátěry a pod izolaci,				_x000d_
- veškeré druhy dílenských základů a základních nátěrů a povlaků,				_x000d_
- všechny druhy ocelového kotvení,				_x000d_
- dílenskou přejímku a montážní prohlídku, včetně požadovaných dokladů,				_x000d_
- zřízení kotevních otvorů nebo jam, nejsou-li částí jiné konstrukce, jejich úpravy, očištění a ošetření,				_x000d_
- osazení kotvení nebo přímo částí konstrukce do podpůrné konstrukce nebo do zeminy,				_x000d_
			_x000d_
- ošetření kotevní oblasti proti vzniku trhlin, vlivu povětrnosti a pod.,				_x000d_
- osazení nivelačních značek, včetně jejich zaměření, označení znakem výrobce a vyznačení letopočtu.				_x000d_
- veškeré druhy protikorozní ochrany a nátěry konstrukcí,				_x000d_
- žárové zinkování,				_x000d_
- osazení měřících zařízení a úpravy pro ně				_x000d_
- ochranná opatření před účinky bludných proudů				_x000d_
- ochranu před přepětím.				</t>
  </si>
  <si>
    <t>52</t>
  </si>
  <si>
    <t>K005</t>
  </si>
  <si>
    <t>PAŽDÍKY Tenkostěnný systém paždíků pro vynesení opláštění (FeZn). Dodávka vč. montáže.</t>
  </si>
  <si>
    <t>1849845274</t>
  </si>
  <si>
    <t>53</t>
  </si>
  <si>
    <t>K006</t>
  </si>
  <si>
    <t>MONTÁŽ OCELOVÉ KONSTRUKCE (1 návoz techniky). V případě přerušení montáže z důvodu návaznosti montážních prací +50.000,-/ každý další návoz.</t>
  </si>
  <si>
    <t>-1898832944</t>
  </si>
  <si>
    <t>54</t>
  </si>
  <si>
    <t>K007</t>
  </si>
  <si>
    <t>STŘEŠNÍ PLÁŠŤ Střešní PIR panely tl. 60 mm (plech 0,4/0,4 mm). Barevné provedení dle standardních odstínů dodavatele. Dodávka včetně montáže.</t>
  </si>
  <si>
    <t>-851853839</t>
  </si>
  <si>
    <t xml:space="preserve">Poznámka k položce:_x000d_
Součástí této položky je:				_x000d_
				_x000d_
Doprava				_x000d_
				_x000d_
Veškěré kotvení				_x000d_
				_x000d_
- dodání dílce požadovaného tvaru a vlastností, jeho skladování, doprava a osazení do definitivní polohy, včetně komplexní technologie výroby a montáže dílců, ošetření a ochrana dílců,				_x000d_
- úpravy a zařízení pro uložení a transport dílce,				_x000d_
- veškeré požadované úpravy dílců, včetně doplňkových konstrukcí a vybavení,				_x000d_
- sestavení dílce na stavbě včetně montážních zařízení, plošin a prahů a pod.,				_x000d_
- výplň, těsnění a tmelení spár a spojů,				_x000d_
- očištění a ošetření úložných ploch,				_x000d_
- označení dílce výrobním štítkem nebo jiným způsobem,				_x000d_
- úpravy dílce pro dodržení požadované přesnosti jeho osazení, včetně případných měření,				_x000d_
- veškerá zařízení pro zajištění stability v každém okamžiku,				_x000d_
- další práce dané případně specifikací k příslušnému dílci (úprava pohledových ploch, příp. rubových ploch, osazení měřících zařízení, zkoušení a měření dílců a pod.).				_x000d_
- dodání  materiálu  v požadované kvalitě a výroba konstrukce i dílenská (včetně  pomůcek,  přípravků a prostředků pro výrobu) bez ohledu na náročnost a její hmotnost, dílenská montáž,				_x000d_
- dodání spojovacího materiálu,				_x000d_
- zřízení  montážních  a  dilatačních  spojů,  spar, včetně potřebných úprav, vložek, opracování, očištění a ošetření,				_x000d_
- podpěr. konstr. a lešení všech druhů pro montáž konstrukcí i doplňkových, včetně požadovaných otvorů, ochranných a bezpečnostních opatření a základů pro tyto konstrukce a lešení,				_x000d_
- jakákoliv doprava a manipulace dílců  a  montážních  sestav,  včetně  dopravy konstrukce z výrobny na stavbu,				_x000d_
- montáž konstrukce na staveništi, včetně montážních prostředků a pomůcek a zednických výpomocí,				_x000d_
- montážní dokumentace včetně technologického předpisu montáže,				_x000d_
- čištění konstrukce a odstranění všech vrubů (vrypy, otlačeniny a pod.),				_x000d_
- veškeré druhy opracování povrchů, včetně úprav pod nátěry a pod izolaci,				_x000d_
- veškeré druhy dílenských základů a základních nátěrů a povlaků,				_x000d_
- všechny druhy ocelového kotvení,				_x000d_
- dílenskou přejímku a montážní prohlídku, včetně požadovaných dokladů,				_x000d_
- zřízení kotevních otvorů nebo jam, nejsou-li částí jiné konstrukce, jejich úpravy, očištění a ošetření,				_x000d_
- osazení kotvení nebo přímo částí konstrukce do podpůrné konstrukce nebo do zeminy,				_x000d_
				_x000d_
- ošetření kotevní oblasti proti vzniku trhlin, vlivu povětrnosti a pod.,				_x000d_
- osazení nivelačních značek, včetně jejich zaměření, označení znakem výrobce a vyznačení letopočtu.				_x000d_
- veškeré druhy protikorozní ochrany a nátěry konstrukcí,				_x000d_
- žárové zinkování,				_x000d_
- osazení měřících zařízení a úpravy pro ně				_x000d_
- ochranná opatření před účinky bludných proudů				_x000d_
- ochranu před přepětím.				</t>
  </si>
  <si>
    <t>55</t>
  </si>
  <si>
    <t>K010</t>
  </si>
  <si>
    <t>KLEMPÍŘSKÉ PRVKY Klempířské a lemovací prvky opláštění. Dodávka a montáž.</t>
  </si>
  <si>
    <t>746460421</t>
  </si>
  <si>
    <t>56</t>
  </si>
  <si>
    <t>K011</t>
  </si>
  <si>
    <t>OKAPOVÝ SYSTÉM Tl. plechu 0,6 mm, povrchová úprava: polyuretanový lak tl. 50 μm, dodávka včetně montáže.</t>
  </si>
  <si>
    <t>-837830382</t>
  </si>
  <si>
    <t>57</t>
  </si>
  <si>
    <t>K032</t>
  </si>
  <si>
    <t>DVEŘE Průmyslové ocelové dveře. Rozměr: š. 1,0 m v. 2,0 m 1 ks. D+M Zateplené, zinkované, lakované – základní povrchová úprava RAL 9002, klika plastová černá, dveře nemají utěsněnou spodní hranu dveří.</t>
  </si>
  <si>
    <t>765176380</t>
  </si>
  <si>
    <t>58</t>
  </si>
  <si>
    <t>K012</t>
  </si>
  <si>
    <t>VRATA Posuvná vrata: š=4,75m v=4,5m. Celkem 2 ks. Ocelový rám, výplň trapézovým plechem. Dodávka včetně montáže.</t>
  </si>
  <si>
    <t>-1889661654</t>
  </si>
  <si>
    <t>59</t>
  </si>
  <si>
    <t>K013</t>
  </si>
  <si>
    <t>ODVĚTRÁVACÍ PÁS Odvětrávací pás u okapu v. 200 mm. Výplň plastové pletivo H07 (síť proti ptákům) Dodávka včetně montáže.</t>
  </si>
  <si>
    <t>730740703</t>
  </si>
  <si>
    <t>60</t>
  </si>
  <si>
    <t>998767202</t>
  </si>
  <si>
    <t>Přesun hmot pro zámečnické konstrukce stanovený procentní sazbou (%) z ceny vodorovná dopravní vzdálenost do 50 m základní v objektech výšky přes 6 do 12 m</t>
  </si>
  <si>
    <t>-1529939115</t>
  </si>
  <si>
    <t>https://podminky.urs.cz/item/CS_URS_2025_02/998767202</t>
  </si>
  <si>
    <t>IO 01 - Přípojka elektro, elektroinstalace</t>
  </si>
  <si>
    <t>OST - Ostatní</t>
  </si>
  <si>
    <t xml:space="preserve">    001 - Rozvaděče</t>
  </si>
  <si>
    <t xml:space="preserve">    002 - Přístroje</t>
  </si>
  <si>
    <t xml:space="preserve">    003 - Kabely</t>
  </si>
  <si>
    <t xml:space="preserve">    004 - Montážní materiál</t>
  </si>
  <si>
    <t xml:space="preserve">    005 - Uzemnění</t>
  </si>
  <si>
    <t xml:space="preserve">    006 - Zemní práce</t>
  </si>
  <si>
    <t xml:space="preserve">    007 - Ostatní</t>
  </si>
  <si>
    <t>OST</t>
  </si>
  <si>
    <t>Ostatní</t>
  </si>
  <si>
    <t>001</t>
  </si>
  <si>
    <t>Rozvaděče</t>
  </si>
  <si>
    <t>211343</t>
  </si>
  <si>
    <t>ROZVÁDĚČ RH v pilíři 60x60x25</t>
  </si>
  <si>
    <t>kpl.</t>
  </si>
  <si>
    <t>512</t>
  </si>
  <si>
    <t>-822268477</t>
  </si>
  <si>
    <t>211062</t>
  </si>
  <si>
    <t>JISTIC 25B/3</t>
  </si>
  <si>
    <t>ks</t>
  </si>
  <si>
    <t>1579195754</t>
  </si>
  <si>
    <t>211058</t>
  </si>
  <si>
    <t>JISTIC 16B/3</t>
  </si>
  <si>
    <t>945653996</t>
  </si>
  <si>
    <t>211060</t>
  </si>
  <si>
    <t>JISTIC 10B/1</t>
  </si>
  <si>
    <t>-518367818</t>
  </si>
  <si>
    <t>211139</t>
  </si>
  <si>
    <t>JISTIC 10C/1</t>
  </si>
  <si>
    <t>-1013336269</t>
  </si>
  <si>
    <t>211059</t>
  </si>
  <si>
    <t>JISTIC 6B/1</t>
  </si>
  <si>
    <t>-1403331707</t>
  </si>
  <si>
    <t>211592</t>
  </si>
  <si>
    <t>HLAVNÍ VYPÍNAČ IS 32/3</t>
  </si>
  <si>
    <t>-692721332</t>
  </si>
  <si>
    <t>203350</t>
  </si>
  <si>
    <t>POJISTKOVÝ ODPOJOVAČ OPVA22/3</t>
  </si>
  <si>
    <t>-1778301711</t>
  </si>
  <si>
    <t>K016</t>
  </si>
  <si>
    <t>B+C SP-B+C/3(TN-C)</t>
  </si>
  <si>
    <t>1306342834</t>
  </si>
  <si>
    <t>211118</t>
  </si>
  <si>
    <t>CHRANIC PROUD. PF7-25/3N/0,003A</t>
  </si>
  <si>
    <t>795510511</t>
  </si>
  <si>
    <t>211119</t>
  </si>
  <si>
    <t>JISTIČOCHRÁNIČ PL7-B10/1N/B/0,03</t>
  </si>
  <si>
    <t>-741391698</t>
  </si>
  <si>
    <t>211119.1</t>
  </si>
  <si>
    <t>VYPÍNACÍ PODPĚŤOVÁ CÍVKA</t>
  </si>
  <si>
    <t>-629964290</t>
  </si>
  <si>
    <t>203012</t>
  </si>
  <si>
    <t>Nulovací můstek (mod,zel)</t>
  </si>
  <si>
    <t>-269839066</t>
  </si>
  <si>
    <t>202409</t>
  </si>
  <si>
    <t> LISTA PROPOJOVACI 3P/16</t>
  </si>
  <si>
    <t>-1192927603</t>
  </si>
  <si>
    <t>002</t>
  </si>
  <si>
    <t>Přístroje</t>
  </si>
  <si>
    <t>241177</t>
  </si>
  <si>
    <t>SPI VODOTES Č.6 IP44</t>
  </si>
  <si>
    <t>1258819078</t>
  </si>
  <si>
    <t>K017</t>
  </si>
  <si>
    <t>TOTAL STOP</t>
  </si>
  <si>
    <t>1824176999</t>
  </si>
  <si>
    <t>152152</t>
  </si>
  <si>
    <t>IZOLAČNÍ PODLOŽKA POD VYP/ZÁS</t>
  </si>
  <si>
    <t>-1312028171</t>
  </si>
  <si>
    <t>241418</t>
  </si>
  <si>
    <t>KRYT TROJPOLOVY</t>
  </si>
  <si>
    <t>698984701</t>
  </si>
  <si>
    <t>239114</t>
  </si>
  <si>
    <t>SPÍNAČ TROJPOLOVY 32A</t>
  </si>
  <si>
    <t>1496554154</t>
  </si>
  <si>
    <t>263022</t>
  </si>
  <si>
    <t>ZAS 5X32A 119 NASTENNA</t>
  </si>
  <si>
    <t>2107289066</t>
  </si>
  <si>
    <t>K018</t>
  </si>
  <si>
    <t>MONTÁŽ SVĚTLA LED IP 65/120CM PŘISAZENÉHO NA STROPU</t>
  </si>
  <si>
    <t>1089013749</t>
  </si>
  <si>
    <t>K019</t>
  </si>
  <si>
    <t>MONTÁŽ SVĚTLA PŘISAZENÉHO NA STROPU S ČIDLEM,30W</t>
  </si>
  <si>
    <t>677069799</t>
  </si>
  <si>
    <t>K020</t>
  </si>
  <si>
    <t>MONTÁŽ NOUZOVÉHO SVĚTLA PŘISAZENÉHO NA STROPU/STĚNĚ</t>
  </si>
  <si>
    <t>-889888541</t>
  </si>
  <si>
    <t>003</t>
  </si>
  <si>
    <t>Kabely</t>
  </si>
  <si>
    <t>101224</t>
  </si>
  <si>
    <t>Kabel CYKY-O 3x2,5 (A,D)</t>
  </si>
  <si>
    <t>-454435429</t>
  </si>
  <si>
    <t>101202</t>
  </si>
  <si>
    <t>Kabel CYKY-J 3x1,5 (C)</t>
  </si>
  <si>
    <t>-1806068958</t>
  </si>
  <si>
    <t>K021</t>
  </si>
  <si>
    <t>Kabel 1-CXKH-R-J - 3 x 1,5 (B2cas1d1)</t>
  </si>
  <si>
    <t>267883973</t>
  </si>
  <si>
    <t>101208</t>
  </si>
  <si>
    <t>Kabel CYKY-J 3x2,5</t>
  </si>
  <si>
    <t>-1793122374</t>
  </si>
  <si>
    <t>101201</t>
  </si>
  <si>
    <t>Kabel CYKY-J 5x2,5 (B,C)</t>
  </si>
  <si>
    <t>621989145</t>
  </si>
  <si>
    <t>101203</t>
  </si>
  <si>
    <t>Kabel CYKY-J 5x4 (B,C)</t>
  </si>
  <si>
    <t>1432956269</t>
  </si>
  <si>
    <t>101200</t>
  </si>
  <si>
    <t>Kabel AYKY-J 4x16 (B,C)</t>
  </si>
  <si>
    <t>-1022809587</t>
  </si>
  <si>
    <t>111012</t>
  </si>
  <si>
    <t>VODIC CY 1x 6 ZZ H07V-U</t>
  </si>
  <si>
    <t>-1200044203</t>
  </si>
  <si>
    <t>111015</t>
  </si>
  <si>
    <t>VODIC CY 1x 10 ZZ H07V-U</t>
  </si>
  <si>
    <t>-1882806309</t>
  </si>
  <si>
    <t>004</t>
  </si>
  <si>
    <t>Montážní materiál</t>
  </si>
  <si>
    <t>154287</t>
  </si>
  <si>
    <t>TRUBKA MONOFLEX 1416ED</t>
  </si>
  <si>
    <t>63522542</t>
  </si>
  <si>
    <t>152404, 152293, 1522</t>
  </si>
  <si>
    <t>žlab drátový pozink 50x50 včetně uchycení, spojek a kotvení</t>
  </si>
  <si>
    <t>-543549061</t>
  </si>
  <si>
    <t>220137</t>
  </si>
  <si>
    <t>KRABICE HENSEL D9250 IP65</t>
  </si>
  <si>
    <t>518511229</t>
  </si>
  <si>
    <t>171037</t>
  </si>
  <si>
    <t>KRABICE ACIDUR 16 6455-12P SV. SEDA 152-548</t>
  </si>
  <si>
    <t>-1739210449</t>
  </si>
  <si>
    <t>160025</t>
  </si>
  <si>
    <t>Svorka zemnící Bernard</t>
  </si>
  <si>
    <t>1081432699</t>
  </si>
  <si>
    <t>160024</t>
  </si>
  <si>
    <t>Pasek zemnici ZSA16 medeny Bernard</t>
  </si>
  <si>
    <t>-54758967</t>
  </si>
  <si>
    <t>170106</t>
  </si>
  <si>
    <t>Hlavní ochranná přípojnice (HOP) + připojení</t>
  </si>
  <si>
    <t>1274829416</t>
  </si>
  <si>
    <t>162050</t>
  </si>
  <si>
    <t>Svorka EPS s krytem</t>
  </si>
  <si>
    <t>-1604387098</t>
  </si>
  <si>
    <t>160015</t>
  </si>
  <si>
    <t>WAGO SVORKA</t>
  </si>
  <si>
    <t>-357908477</t>
  </si>
  <si>
    <t>005</t>
  </si>
  <si>
    <t>Uzemnění</t>
  </si>
  <si>
    <t>471179</t>
  </si>
  <si>
    <t>Drat zemnící AlMgSi 8 (0,4kg)</t>
  </si>
  <si>
    <t>-469194910</t>
  </si>
  <si>
    <t>471024</t>
  </si>
  <si>
    <t>Drat zemnící FeZn 10 (0,62kg)</t>
  </si>
  <si>
    <t>629366983</t>
  </si>
  <si>
    <t>471004</t>
  </si>
  <si>
    <t>Paska zemnící 30x4 pozink 0.94kg/m</t>
  </si>
  <si>
    <t>-893541958</t>
  </si>
  <si>
    <t>471052</t>
  </si>
  <si>
    <t>Svorka krizova SK drat+drat</t>
  </si>
  <si>
    <t>-48216134</t>
  </si>
  <si>
    <t>471009</t>
  </si>
  <si>
    <t>Svorka SR 02 PASEK/PASEK</t>
  </si>
  <si>
    <t>-974961554</t>
  </si>
  <si>
    <t>471010</t>
  </si>
  <si>
    <t>Svorka SR 03 PASEK/DRAT</t>
  </si>
  <si>
    <t>1634278008</t>
  </si>
  <si>
    <t>471033</t>
  </si>
  <si>
    <t>Svorka SO okapova</t>
  </si>
  <si>
    <t>2027940241</t>
  </si>
  <si>
    <t>K022</t>
  </si>
  <si>
    <t>Svorka SP spojovací</t>
  </si>
  <si>
    <t>-392927071</t>
  </si>
  <si>
    <t>471052.1</t>
  </si>
  <si>
    <t>Podpera vedeni PV11 pod stresni tasku</t>
  </si>
  <si>
    <t>1467208881</t>
  </si>
  <si>
    <t>471052.2</t>
  </si>
  <si>
    <t>Svorka na oplechování</t>
  </si>
  <si>
    <t>971599142</t>
  </si>
  <si>
    <t>471041</t>
  </si>
  <si>
    <t>Svorka zkusebni SZb litina</t>
  </si>
  <si>
    <t>-204998087</t>
  </si>
  <si>
    <t>471034</t>
  </si>
  <si>
    <t>Svorkai SS drat+drat</t>
  </si>
  <si>
    <t>-5638395</t>
  </si>
  <si>
    <t>170074</t>
  </si>
  <si>
    <t>Tyc JT 1,5m jimaci s rovnym koncem</t>
  </si>
  <si>
    <t>847376241</t>
  </si>
  <si>
    <t>471085</t>
  </si>
  <si>
    <t>Ochranná trubka OT1,7 u svodu</t>
  </si>
  <si>
    <t>466836338</t>
  </si>
  <si>
    <t>471122</t>
  </si>
  <si>
    <t>Štítek označení svodu</t>
  </si>
  <si>
    <t>-2091652593</t>
  </si>
  <si>
    <t>471006</t>
  </si>
  <si>
    <t>svorka k zemní tyči SJ01</t>
  </si>
  <si>
    <t>-2015593028</t>
  </si>
  <si>
    <t>471013</t>
  </si>
  <si>
    <t>zemnící tyč</t>
  </si>
  <si>
    <t>2015535965</t>
  </si>
  <si>
    <t>471043</t>
  </si>
  <si>
    <t>PV 15a podpěra ved. na hřeben</t>
  </si>
  <si>
    <t>256095838</t>
  </si>
  <si>
    <t>471031</t>
  </si>
  <si>
    <t>PV 17 podpěra ved. na hmoždinku</t>
  </si>
  <si>
    <t>1523991689</t>
  </si>
  <si>
    <t>006</t>
  </si>
  <si>
    <t>61</t>
  </si>
  <si>
    <t>K023</t>
  </si>
  <si>
    <t>průraz zdí du prům. 10</t>
  </si>
  <si>
    <t>-628489273</t>
  </si>
  <si>
    <t>007</t>
  </si>
  <si>
    <t>62</t>
  </si>
  <si>
    <t>K024</t>
  </si>
  <si>
    <t>podružný spojovací materiál- odhad</t>
  </si>
  <si>
    <t>1382151093</t>
  </si>
  <si>
    <t>63</t>
  </si>
  <si>
    <t>K025</t>
  </si>
  <si>
    <t>Doprava materiálu a montážníků</t>
  </si>
  <si>
    <t>-1373045729</t>
  </si>
  <si>
    <t>64</t>
  </si>
  <si>
    <t>K026</t>
  </si>
  <si>
    <t>Revize</t>
  </si>
  <si>
    <t>859283771</t>
  </si>
  <si>
    <t>65</t>
  </si>
  <si>
    <t>K027</t>
  </si>
  <si>
    <t>Koordinace</t>
  </si>
  <si>
    <t>-769339174</t>
  </si>
  <si>
    <t>IO 02 - Komunikace a ostatní pojezdové plochy</t>
  </si>
  <si>
    <t xml:space="preserve">    5 - Komunikace pozemní</t>
  </si>
  <si>
    <t xml:space="preserve">    997 - Doprava suti a vybouraných hmot</t>
  </si>
  <si>
    <t>113107337</t>
  </si>
  <si>
    <t>Odstranění podkladů nebo krytů strojně plochy jednotlivě do 50 m2 s přemístěním hmot na skládku na vzdálenost do 3 m nebo s naložením na dopravní prostředek z betonu vyztuženého sítěmi, o tl. vrstvy přes 150 do 300 mm</t>
  </si>
  <si>
    <t>-2143647904</t>
  </si>
  <si>
    <t>https://podminky.urs.cz/item/CS_URS_2025_02/113107337</t>
  </si>
  <si>
    <t>122251104</t>
  </si>
  <si>
    <t>Odkopávky a prokopávky nezapažené strojně v hornině třídy těžitelnosti I skupiny 3 přes 100 do 500 m3</t>
  </si>
  <si>
    <t>1884564775</t>
  </si>
  <si>
    <t>https://podminky.urs.cz/item/CS_URS_2025_02/122251104</t>
  </si>
  <si>
    <t>322,5*0,41"Komunikace - CB kryt</t>
  </si>
  <si>
    <t>111*0,2*-1"odpočet plochy stávajícího bet. krytu</t>
  </si>
  <si>
    <t>340886170</t>
  </si>
  <si>
    <t>95"odtěžení zemního valu</t>
  </si>
  <si>
    <t>1839654061</t>
  </si>
  <si>
    <t>Mezisoučet</t>
  </si>
  <si>
    <t>(95+132,225-22,2)*15"uvažován příplatek 15km</t>
  </si>
  <si>
    <t>167151101</t>
  </si>
  <si>
    <t>Nakládání, skládání a překládání neulehlého výkopku nebo sypaniny strojně nakládání, množství do 100 m3, z horniny třídy těžitelnosti I, skupiny 1 až 3</t>
  </si>
  <si>
    <t>-177426300</t>
  </si>
  <si>
    <t>https://podminky.urs.cz/item/CS_URS_2025_02/167151101</t>
  </si>
  <si>
    <t>1961354434</t>
  </si>
  <si>
    <t>205,025*1,7"uvažována objemová hmotnost 1,7t/m3 zeminy</t>
  </si>
  <si>
    <t>239646199</t>
  </si>
  <si>
    <t>181411131</t>
  </si>
  <si>
    <t>Založení trávníku na půdě předem připravené plochy do 1000 m2 výsevem včetně utažení parkového v rovině nebo na svahu do 1:5</t>
  </si>
  <si>
    <t>-1722741199</t>
  </si>
  <si>
    <t>https://podminky.urs.cz/item/CS_URS_2025_02/181411131</t>
  </si>
  <si>
    <t>9"nová areálová zeleň</t>
  </si>
  <si>
    <t>00572410</t>
  </si>
  <si>
    <t>osivo směs travní parková</t>
  </si>
  <si>
    <t>kg</t>
  </si>
  <si>
    <t>-1224169256</t>
  </si>
  <si>
    <t>9*0,02 'Přepočtené koeficientem množství</t>
  </si>
  <si>
    <t>181912111</t>
  </si>
  <si>
    <t>Úprava pláně vyrovnáním výškových rozdílů ručně v hornině třídy těžitelnosti I skupiny 3 bez zhutnění</t>
  </si>
  <si>
    <t>2058005772</t>
  </si>
  <si>
    <t>https://podminky.urs.cz/item/CS_URS_2025_02/181912111</t>
  </si>
  <si>
    <t>-1514316728</t>
  </si>
  <si>
    <t>322,5"Komunikace - CB kryt</t>
  </si>
  <si>
    <t>Komunikace pozemní</t>
  </si>
  <si>
    <t>564861111</t>
  </si>
  <si>
    <t>Podklad ze štěrkodrti ŠD s rozprostřením a zhutněním plochy přes 100 m2, po zhutnění tl. 200 mm</t>
  </si>
  <si>
    <t>537412202</t>
  </si>
  <si>
    <t>https://podminky.urs.cz/item/CS_URS_2025_02/564861111</t>
  </si>
  <si>
    <t>581141212</t>
  </si>
  <si>
    <t>Kryt cementobetonový silničních komunikací skupiny CB II tl. 210 mm</t>
  </si>
  <si>
    <t>-104803616</t>
  </si>
  <si>
    <t>https://podminky.urs.cz/item/CS_URS_2025_02/581141212</t>
  </si>
  <si>
    <t>K015</t>
  </si>
  <si>
    <t>Demontáž prefabrikovaných kcí tvaru "L" dl. 30,5m, výška cca 600mm - naložení a odvoz na skládku vč. poplatku za skládku</t>
  </si>
  <si>
    <t>520861765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</si>
  <si>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</si>
  <si>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</si>
  <si>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-2126471182</t>
  </si>
  <si>
    <t>https://podminky.urs.cz/item/CS_URS_2025_02/916131213</t>
  </si>
  <si>
    <t>107,16</t>
  </si>
  <si>
    <t>59217031</t>
  </si>
  <si>
    <t>obrubník silniční betonový 1000x150x250mm</t>
  </si>
  <si>
    <t>2074486014</t>
  </si>
  <si>
    <t>107,16-7</t>
  </si>
  <si>
    <t>100,16*1,02 'Přepočtené koeficientem množství</t>
  </si>
  <si>
    <t>59217078</t>
  </si>
  <si>
    <t>obrubník silniční obloukový betonový R 0,5-2m 150x250mm</t>
  </si>
  <si>
    <t>1063273366</t>
  </si>
  <si>
    <t>7*1,02 'Přepočtené koeficientem množství</t>
  </si>
  <si>
    <t>919111112</t>
  </si>
  <si>
    <t>Řezání dilatačních spár v čerstvém cementobetonovém krytu příčných nebo podélných, šířky 4 mm, hloubky přes 60 do 80 mm</t>
  </si>
  <si>
    <t>248636731</t>
  </si>
  <si>
    <t>https://podminky.urs.cz/item/CS_URS_2025_02/919111112</t>
  </si>
  <si>
    <t>228"Komunikace - CB kryt - odhad</t>
  </si>
  <si>
    <t>919121213</t>
  </si>
  <si>
    <t>Utěsnění dilatačních spár zálivkou za studena v cementobetonovém nebo živičném krytu včetně adhezního nátěru bez těsnicího profilu pod zálivkou, pro komůrky šířky 10 mm, hloubky 25 mm</t>
  </si>
  <si>
    <t>1685212978</t>
  </si>
  <si>
    <t>https://podminky.urs.cz/item/CS_URS_2025_02/919121213</t>
  </si>
  <si>
    <t>919716111</t>
  </si>
  <si>
    <t>Ocelová výztuž cementobetonového krytu ze svařovaných sítí hmotnosti do 7,5 kg/m2</t>
  </si>
  <si>
    <t>-613396059</t>
  </si>
  <si>
    <t>https://podminky.urs.cz/item/CS_URS_2025_02/919716111</t>
  </si>
  <si>
    <t>322,5*7,5*2*0,001*1,07"Komunikace - CB kryt - 2vrstvy kari sítě vč. 7% nadvýměry pro přesahy kari sítí</t>
  </si>
  <si>
    <t>K014</t>
  </si>
  <si>
    <t>Smykové trny apod. k použití v CB krytu</t>
  </si>
  <si>
    <t>36962042</t>
  </si>
  <si>
    <t>935113111</t>
  </si>
  <si>
    <t>Osazení odvodňovacího žlabu s krycím roštem polymerbetonového šířky do 210 mm</t>
  </si>
  <si>
    <t>-1883550080</t>
  </si>
  <si>
    <t>https://podminky.urs.cz/item/CS_URS_2025_02/935113111</t>
  </si>
  <si>
    <t>59227105</t>
  </si>
  <si>
    <t>žlab odvodňovací z polymerbetonu bez spádu dna se svislým odtokem a integrovaným těsněním pozinkovaná hrana š 150mm</t>
  </si>
  <si>
    <t>1897952405</t>
  </si>
  <si>
    <t>59227117</t>
  </si>
  <si>
    <t>díl revizní polymerbetonový předtvarovaný pro svislý odtok s můstkovým litinovým roštem š 150mm</t>
  </si>
  <si>
    <t>1703991962</t>
  </si>
  <si>
    <t>935923216</t>
  </si>
  <si>
    <t>Osazení odvodňovacího žlabu s krycím roštem vpusti pro žlab šířky do 210 mm</t>
  </si>
  <si>
    <t>-683922631</t>
  </si>
  <si>
    <t>https://podminky.urs.cz/item/CS_URS_2025_02/935923216</t>
  </si>
  <si>
    <t>59223071</t>
  </si>
  <si>
    <t>vpusť odtoková polymerbetonová s integrovaným těsněním pro horizontální připojení potrubí pozinkovaná hrana 500x185x610</t>
  </si>
  <si>
    <t>-944691284</t>
  </si>
  <si>
    <t>997</t>
  </si>
  <si>
    <t>Doprava suti a vybouraných hmot</t>
  </si>
  <si>
    <t>997221561</t>
  </si>
  <si>
    <t>Vodorovná doprava suti bez naložení, ale se složením a s hrubým urovnáním z kusových materiálů, na vzdálenost do 1 km</t>
  </si>
  <si>
    <t>-1346808322</t>
  </si>
  <si>
    <t>https://podminky.urs.cz/item/CS_URS_2025_02/997221561</t>
  </si>
  <si>
    <t>997221569</t>
  </si>
  <si>
    <t>Vodorovná doprava suti bez naložení, ale se složením a s hrubým urovnáním z kusových materiálů, na vzdálenost Příplatek k ceně za každý další započatý 1 km přes 1 km</t>
  </si>
  <si>
    <t>1630231724</t>
  </si>
  <si>
    <t>https://podminky.urs.cz/item/CS_URS_2025_02/997221569</t>
  </si>
  <si>
    <t>69,93*15 'Přepočtené koeficientem množství</t>
  </si>
  <si>
    <t>997221625</t>
  </si>
  <si>
    <t>Poplatek za uložení stavebního odpadu na skládce (skládkovné) z armovaného betonu zatříděného do Katalogu odpadů pod kódem 17 01 01</t>
  </si>
  <si>
    <t>-853332987</t>
  </si>
  <si>
    <t>https://podminky.urs.cz/item/CS_URS_2025_02/997221625</t>
  </si>
  <si>
    <t>998225111</t>
  </si>
  <si>
    <t>Přesun hmot pro komunikace s krytem z kameniva, monolitickým betonovým nebo živičným dopravní vzdálenost do 200 m jakékoliv délky objektu</t>
  </si>
  <si>
    <t>1205024397</t>
  </si>
  <si>
    <t>https://podminky.urs.cz/item/CS_URS_2025_02/998225111</t>
  </si>
  <si>
    <t>IO 03 - Dešťová kanalizace. úprava usazovací nádrže a vsakovací objekt</t>
  </si>
  <si>
    <t xml:space="preserve">    8 - Vedení trubní dálková a přípojná</t>
  </si>
  <si>
    <t>131251103</t>
  </si>
  <si>
    <t>Hloubení nezapažených jam a zářezů strojně s urovnáním dna do předepsaného profilu a spádu v hornině třídy těžitelnosti I skupiny 3 přes 50 do 100 m3</t>
  </si>
  <si>
    <t>1746662376</t>
  </si>
  <si>
    <t>https://podminky.urs.cz/item/CS_URS_2025_02/131251103</t>
  </si>
  <si>
    <t>24,92*5,1+1,35*10,1*2"nová nádrž</t>
  </si>
  <si>
    <t>(288,69-286,57)*180"vsakovací objekt</t>
  </si>
  <si>
    <t>180*0,2"vsakovací objekt - hloubení pro podklad z kameniva</t>
  </si>
  <si>
    <t>108*0,2"vsakovací objekt - spádování boků</t>
  </si>
  <si>
    <t>132251104</t>
  </si>
  <si>
    <t>Hloubení nezapažených rýh šířky do 800 mm strojně s urovnáním dna do předepsaného profilu a spádu v hornině třídy těžitelnosti I skupiny 3 přes 100 m3</t>
  </si>
  <si>
    <t>-1933572510</t>
  </si>
  <si>
    <t>https://podminky.urs.cz/item/CS_URS_2025_02/132251104</t>
  </si>
  <si>
    <t>(6,54+26,24)*0,5*(289,55-288,91)"D1,D4</t>
  </si>
  <si>
    <t>(8,06+57,84)*0,5*(289,55-287,85)"D2</t>
  </si>
  <si>
    <t>(8,06+57,84)*0,5*(289,55-287,85)"D3</t>
  </si>
  <si>
    <t>-1717070129</t>
  </si>
  <si>
    <t>35,195"obsyp potrubí</t>
  </si>
  <si>
    <t>108"akumulační boxy</t>
  </si>
  <si>
    <t>180*0,2"podkladní kamenivo pod vsakovací objekt</t>
  </si>
  <si>
    <t>1987796580</t>
  </si>
  <si>
    <t>200,795*15"uvažován příplatek 15km</t>
  </si>
  <si>
    <t>49587457</t>
  </si>
  <si>
    <t>200,795</t>
  </si>
  <si>
    <t>1239182711</t>
  </si>
  <si>
    <t>200,795*1,7"uvažována objemová hmotnost 1,7t/m3 zeminy</t>
  </si>
  <si>
    <t>742450900</t>
  </si>
  <si>
    <t>-393218542</t>
  </si>
  <si>
    <t>2,68*(3,6+3,6+8,6+8,6)"nová nádrž - zpětný zásyp stávající zeminou</t>
  </si>
  <si>
    <t>72,756"zásyp vybourané stávající nádrže zeminou z výkopku</t>
  </si>
  <si>
    <t>381,6+36+21,6-21,6-36-108"odpočet objemu akumulační nádrže, odpočet zásypu kameniva</t>
  </si>
  <si>
    <t>122,52-35,195"potrubí - zásyp vykopanou zeminou</t>
  </si>
  <si>
    <t>58333651</t>
  </si>
  <si>
    <t>kamenivo těžené hrubé frakce 8/16</t>
  </si>
  <si>
    <t>187939975</t>
  </si>
  <si>
    <t>57,6*2"uvažovaná objemová hmotnost 2t/m3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</si>
  <si>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</si>
  <si>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</si>
  <si>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1187610067</t>
  </si>
  <si>
    <t>https://podminky.urs.cz/item/CS_URS_2025_02/175151101</t>
  </si>
  <si>
    <t>6,54*0,5*0,5"D1 ; napojení štěrbinového žlabu na stávající kanalizační potrubí</t>
  </si>
  <si>
    <t>26,24*0,5*0,5"d4</t>
  </si>
  <si>
    <t>(8,06+57,84)*0,5*0,5"D2</t>
  </si>
  <si>
    <t>(8,06+57,84)*0,5*0,5"D3</t>
  </si>
  <si>
    <t>(6,54+8,06+8,06)*0,0201*-1"odpočet objemu potrubí DN160</t>
  </si>
  <si>
    <t>(57,84+57,84)*0,0314*-1"odpočet objemu potrubí DN200</t>
  </si>
  <si>
    <t>26,24*0,071*-1"odpočet objemu potrubí DN200</t>
  </si>
  <si>
    <t>58337308</t>
  </si>
  <si>
    <t>štěrkopísek frakce 0/2</t>
  </si>
  <si>
    <t>765269532</t>
  </si>
  <si>
    <t>35,195*2 'Přepočtené koeficientem množství</t>
  </si>
  <si>
    <t>-1754945347</t>
  </si>
  <si>
    <t>(64,9+98,08)*1,5"délka potrubí x uvařovaná šíře 1500mm</t>
  </si>
  <si>
    <t>213141111</t>
  </si>
  <si>
    <t>Zřízení vrstvy z geotextilie filtrační, separační, odvodňovací, ochranné, výztužné nebo protierozní v rovině nebo ve sklonu do 1:5, šířky do 3 m</t>
  </si>
  <si>
    <t>1470616093</t>
  </si>
  <si>
    <t>https://podminky.urs.cz/item/CS_URS_2025_02/213141111</t>
  </si>
  <si>
    <t>180*2"vsakovací objekt</t>
  </si>
  <si>
    <t>69311081</t>
  </si>
  <si>
    <t>geotextilie netkaná separační, ochranná, filtrační, drenážní PES 300g/m2</t>
  </si>
  <si>
    <t>2064278351</t>
  </si>
  <si>
    <t>360*1,1845 'Přepočtené koeficientem množství</t>
  </si>
  <si>
    <t>213141131</t>
  </si>
  <si>
    <t>Zřízení vrstvy z geotextilie filtrační, separační, odvodňovací, ochranné, výztužné nebo protierozní ve sklonu přes 1:2 do 1:1, šířky do 3 m</t>
  </si>
  <si>
    <t>291997104</t>
  </si>
  <si>
    <t>https://podminky.urs.cz/item/CS_URS_2025_02/213141131</t>
  </si>
  <si>
    <t>300*1"boky akumulačních boxů</t>
  </si>
  <si>
    <t>1034915999</t>
  </si>
  <si>
    <t>300*1,1845 'Přepočtené koeficientem množství</t>
  </si>
  <si>
    <t>271532211</t>
  </si>
  <si>
    <t>Podsyp pod základové konstrukce se zhutněním a urovnáním povrchu z kameniva hrubého, frakce 32 - 63 mm</t>
  </si>
  <si>
    <t>-1392093522</t>
  </si>
  <si>
    <t>https://podminky.urs.cz/item/CS_URS_2025_02/271532211</t>
  </si>
  <si>
    <t>5,1*10,1*0,2"nová nádrž</t>
  </si>
  <si>
    <t>271532212</t>
  </si>
  <si>
    <t>Podsyp pod základové konstrukce se zhutněním a urovnáním povrchu z kameniva hrubého, frakce 16 - 32 mm</t>
  </si>
  <si>
    <t>-1202565758</t>
  </si>
  <si>
    <t>https://podminky.urs.cz/item/CS_URS_2025_02/271532212</t>
  </si>
  <si>
    <t>15*0,35"nová nádrž</t>
  </si>
  <si>
    <t>380321662</t>
  </si>
  <si>
    <t>Kompletní konstrukce čistíren odpadních vod, nádrží, vodojemů, kanálů z betonu železového bez výztuže a bednění bez zvýšených nároků na prostředí tř. C 30/37, tl. přes 150 do 300 mm</t>
  </si>
  <si>
    <t>-873826858</t>
  </si>
  <si>
    <t>https://podminky.urs.cz/item/CS_URS_2025_02/380321662</t>
  </si>
  <si>
    <t>28,5"nová ŽB nádrž</t>
  </si>
  <si>
    <t>380356211</t>
  </si>
  <si>
    <t>Bednění kompletních konstrukcí čistíren odpadních vod, nádrží, vodojemů, kanálů konstrukcí omítaných z betonu prostého nebo železového ploch rovinných zřízení</t>
  </si>
  <si>
    <t>-2106448331</t>
  </si>
  <si>
    <t>https://podminky.urs.cz/item/CS_URS_2025_02/380356211</t>
  </si>
  <si>
    <t>2*(3,6+3,6+8,6+8,6)*2</t>
  </si>
  <si>
    <t>0,35*(10,1+10,1+3,6+3,6+18,4)</t>
  </si>
  <si>
    <t>380356212</t>
  </si>
  <si>
    <t>Bednění kompletních konstrukcí čistíren odpadních vod, nádrží, vodojemů, kanálů konstrukcí omítaných z betonu prostého nebo železového ploch rovinných odstranění</t>
  </si>
  <si>
    <t>-1089614509</t>
  </si>
  <si>
    <t>https://podminky.urs.cz/item/CS_URS_2025_02/380356212</t>
  </si>
  <si>
    <t>380361006</t>
  </si>
  <si>
    <t>Výztuž kompletních konstrukcí čistíren odpadních vod, nádrží, vodojemů, kanálů z oceli 10 505 (R) nebo BSt 500</t>
  </si>
  <si>
    <t>-749559032</t>
  </si>
  <si>
    <t>https://podminky.urs.cz/item/CS_URS_2025_02/380361006</t>
  </si>
  <si>
    <t>28,5*0,135"odhad vyztužení betonu jímky je uvařován na 135kg/m3</t>
  </si>
  <si>
    <t>Vedení trubní dálková a přípojná</t>
  </si>
  <si>
    <t>871373123</t>
  </si>
  <si>
    <t>Montáž kanalizačního potrubí z tvrdého PVC-U hladkého plnostěnného tuhost SN 12 DN 315</t>
  </si>
  <si>
    <t>1063609851</t>
  </si>
  <si>
    <t>https://podminky.urs.cz/item/CS_URS_2025_02/871373123</t>
  </si>
  <si>
    <t>26,24"D4</t>
  </si>
  <si>
    <t>28611109</t>
  </si>
  <si>
    <t>trubka kanalizační PVC-U plnostěnná jednovrstvá s rázovou odolností DN 315x6000mm SN12</t>
  </si>
  <si>
    <t>-968171645</t>
  </si>
  <si>
    <t>26,24*1,03 'Přepočtené koeficientem množství</t>
  </si>
  <si>
    <t>890251851.R</t>
  </si>
  <si>
    <t>Bourání šachet a jímek strojně velikosti obestavěného prostoru přes 3 do 5 m3 z prostého betonu</t>
  </si>
  <si>
    <t>941971391</t>
  </si>
  <si>
    <t>(8,6+8,6+3+3)*0,3*2+1,5*0,35*36,55"vybourání stávající jímky</t>
  </si>
  <si>
    <t>897171124</t>
  </si>
  <si>
    <t>Akumulační boxy z polypropylenu PP pro vsakování dešťových vod pod plochy zatížené nákladními automobily o celkovém akumulačním objemu přes 60 do 250 m3</t>
  </si>
  <si>
    <t>243872697</t>
  </si>
  <si>
    <t>https://podminky.urs.cz/item/CS_URS_2025_02/897171124</t>
  </si>
  <si>
    <t>108"vsakovací objekt</t>
  </si>
  <si>
    <t>897173124</t>
  </si>
  <si>
    <t>Kontrolní šachta integrovaná do akumulačních boxů umístěných pod plochami zatíženými nákladními automobily, výšky přes 1 050 do 1 400 mm</t>
  </si>
  <si>
    <t>358247873</t>
  </si>
  <si>
    <t>https://podminky.urs.cz/item/CS_URS_2025_02/897173124</t>
  </si>
  <si>
    <t>K028</t>
  </si>
  <si>
    <t>Úprava stávajícího potrubí pro montáž DŠ4</t>
  </si>
  <si>
    <t>-924072316</t>
  </si>
  <si>
    <t>K029</t>
  </si>
  <si>
    <t>Úprava stávajícího potrubí a připojení nového potrubí vedeného od polymerbetonového žlabu D1</t>
  </si>
  <si>
    <t>1734276651</t>
  </si>
  <si>
    <t>871313123</t>
  </si>
  <si>
    <t>Montáž kanalizačního potrubí z tvrdého PVC-U hladkého plnostěnného tuhost SN 12 DN 160</t>
  </si>
  <si>
    <t>-1893504812</t>
  </si>
  <si>
    <t>https://podminky.urs.cz/item/CS_URS_2025_02/871313123</t>
  </si>
  <si>
    <t>6,54"D1</t>
  </si>
  <si>
    <t>8,06"D2</t>
  </si>
  <si>
    <t>8,06"D3</t>
  </si>
  <si>
    <t>28611106</t>
  </si>
  <si>
    <t>trubka kanalizační PVC-U plnostěnná jednovrstvá s rázovou odolností DN 160x6000mm SN12</t>
  </si>
  <si>
    <t>-1427834999</t>
  </si>
  <si>
    <t>22,66*1,03 'Přepočtené koeficientem množství</t>
  </si>
  <si>
    <t>871353123</t>
  </si>
  <si>
    <t>Montáž kanalizačního potrubí z tvrdého PVC-U hladkého plnostěnného tuhost SN 12 DN 200</t>
  </si>
  <si>
    <t>-2014912748</t>
  </si>
  <si>
    <t>https://podminky.urs.cz/item/CS_URS_2025_02/871353123</t>
  </si>
  <si>
    <t>57,84</t>
  </si>
  <si>
    <t>28611107</t>
  </si>
  <si>
    <t>trubka kanalizační PVC-U plnostěnná jednovrstvá s rázovou odolností DN 200x6000mm SN12</t>
  </si>
  <si>
    <t>2053360007</t>
  </si>
  <si>
    <t>115,68*1,03 'Přepočtené koeficientem množství</t>
  </si>
  <si>
    <t>877260341.R</t>
  </si>
  <si>
    <t>Montáž tvarovek na kanalizačním plastovém potrubí z PP nebo PVC-U hladkého plnostěnného lapačů střešních splavenin DN 100</t>
  </si>
  <si>
    <t>1437674002</t>
  </si>
  <si>
    <t>28341110.R</t>
  </si>
  <si>
    <t>lapače střešních splavenin okapová vpusť s klapkou+inspekční poklop z PP</t>
  </si>
  <si>
    <t>219739737</t>
  </si>
  <si>
    <t>877310310</t>
  </si>
  <si>
    <t>Montáž tvarovek na kanalizačním plastovém potrubí z PP nebo PVC-U hladkého plnostěnného kolen, víček nebo hrdlových uzávěrů DN 150</t>
  </si>
  <si>
    <t>-703435588</t>
  </si>
  <si>
    <t>https://podminky.urs.cz/item/CS_URS_2025_02/877310310</t>
  </si>
  <si>
    <t>2"napojení žlabu na stávající potrubí</t>
  </si>
  <si>
    <t>8"lapače střešních splavenin</t>
  </si>
  <si>
    <t>28612202</t>
  </si>
  <si>
    <t>koleno kanalizační plastové PVC KG DN 160/45° SN12/16</t>
  </si>
  <si>
    <t>-432135027</t>
  </si>
  <si>
    <t>877350320</t>
  </si>
  <si>
    <t>Montáž tvarovek na kanalizačním plastovém potrubí z PP nebo PVC-U hladkého plnostěnného odboček DN 200</t>
  </si>
  <si>
    <t>1504773452</t>
  </si>
  <si>
    <t>https://podminky.urs.cz/item/CS_URS_2025_02/877350320</t>
  </si>
  <si>
    <t>6"lapače střešních splavenin</t>
  </si>
  <si>
    <t>28617207</t>
  </si>
  <si>
    <t>odbočka kanalizační PP třívrstvá SN16 45° DN 200/150</t>
  </si>
  <si>
    <t>1256962714</t>
  </si>
  <si>
    <t>877350330</t>
  </si>
  <si>
    <t>Montáž tvarovek na kanalizačním plastovém potrubí z PP nebo PVC-U hladkého plnostěnného spojek nebo redukcí DN 200</t>
  </si>
  <si>
    <t>795144661</t>
  </si>
  <si>
    <t>https://podminky.urs.cz/item/CS_URS_2025_02/877350330</t>
  </si>
  <si>
    <t>8"lapač střešních splavenin</t>
  </si>
  <si>
    <t>28611508</t>
  </si>
  <si>
    <t>redukce kanalizační PVC 200/160</t>
  </si>
  <si>
    <t>-207874687</t>
  </si>
  <si>
    <t>894811133</t>
  </si>
  <si>
    <t>Revizní šachta z tvrdého PVC v otevřeném výkopu typ přímý (DN šachty/DN trubního vedení) DN 400/160, odolnost vnějšímu tlaku 12,5 t, hloubka od 1360 do 1730 mm</t>
  </si>
  <si>
    <t>1836391408</t>
  </si>
  <si>
    <t>https://podminky.urs.cz/item/CS_URS_2025_02/894811133</t>
  </si>
  <si>
    <t>2"DŠ1 a DŠ 2</t>
  </si>
  <si>
    <t>2"DŠ3 A DŠ4</t>
  </si>
  <si>
    <t>894812062</t>
  </si>
  <si>
    <t>Revizní a čistící šachta z polypropylenu PP pro hladké trouby DN 400 poklop litinový (pro třídu zatížení) s betonovým rámem (B125)</t>
  </si>
  <si>
    <t>786809448</t>
  </si>
  <si>
    <t>https://podminky.urs.cz/item/CS_URS_2025_02/894812062</t>
  </si>
  <si>
    <t>8"vsakovací objekt</t>
  </si>
  <si>
    <t>997013501</t>
  </si>
  <si>
    <t>Odvoz suti a vybouraných hmot na skládku nebo meziskládku se složením, na vzdálenost do 1 km</t>
  </si>
  <si>
    <t>-397839264</t>
  </si>
  <si>
    <t>https://podminky.urs.cz/item/CS_URS_2025_02/997013501</t>
  </si>
  <si>
    <t>997013509</t>
  </si>
  <si>
    <t>Odvoz suti a vybouraných hmot na skládku nebo meziskládku se složením, na vzdálenost Příplatek k ceně za každý další započatý 1 km přes 1 km</t>
  </si>
  <si>
    <t>1248606950</t>
  </si>
  <si>
    <t>https://podminky.urs.cz/item/CS_URS_2025_02/997013509</t>
  </si>
  <si>
    <t>10,926*25</t>
  </si>
  <si>
    <t>997013602</t>
  </si>
  <si>
    <t>940230159</t>
  </si>
  <si>
    <t>https://podminky.urs.cz/item/CS_URS_2025_02/997013602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</si>
  <si>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</si>
  <si>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</si>
  <si>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1000904174</t>
  </si>
  <si>
    <t>https://podminky.urs.cz/item/CS_URS_2025_02/998276101</t>
  </si>
  <si>
    <t>K030</t>
  </si>
  <si>
    <t>Dodání a montáž zábradlí pro novou nádrž</t>
  </si>
  <si>
    <t>780012475</t>
  </si>
  <si>
    <t>8,6+8,6+3,6+3,6</t>
  </si>
  <si>
    <t>998767311</t>
  </si>
  <si>
    <t>Přesun hmot pro zámečnické konstrukce stanovený procentní sazbou (%) z ceny vodorovná dopravní vzdálenost do 50 m ruční (bez užití mechanizace) v objektech výšky do 6 m</t>
  </si>
  <si>
    <t>-1167994606</t>
  </si>
  <si>
    <t>https://podminky.urs.cz/item/CS_URS_2025_02/998767311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</si>
  <si>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</si>
  <si>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</si>
  <si>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</si>
  <si>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</si>
  <si>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VRN1</t>
  </si>
  <si>
    <t>Průzkumné, zeměměřičské a projektové práce</t>
  </si>
  <si>
    <t>01000100.R</t>
  </si>
  <si>
    <t>1024</t>
  </si>
  <si>
    <t>-411384637</t>
  </si>
  <si>
    <t>012002000</t>
  </si>
  <si>
    <t>Zeměměřičské práce</t>
  </si>
  <si>
    <t>-882610179</t>
  </si>
  <si>
    <t>https://podminky.urs.cz/item/CS_URS_2025_02/012002000</t>
  </si>
  <si>
    <t>012414000</t>
  </si>
  <si>
    <t>Geometrický plán</t>
  </si>
  <si>
    <t>496103300</t>
  </si>
  <si>
    <t>https://podminky.urs.cz/item/CS_URS_2025_02/012414000</t>
  </si>
  <si>
    <t>013254000</t>
  </si>
  <si>
    <t>Dokumentace skutečného provedení stavby</t>
  </si>
  <si>
    <t>-1841944872</t>
  </si>
  <si>
    <t>https://podminky.urs.cz/item/CS_URS_2025_02/013254000</t>
  </si>
  <si>
    <t>013284000</t>
  </si>
  <si>
    <t>Pasportizace objektu po provedení prací</t>
  </si>
  <si>
    <t>-1920864065</t>
  </si>
  <si>
    <t>https://podminky.urs.cz/item/CS_URS_2025_02/013284000</t>
  </si>
  <si>
    <t>VRN3</t>
  </si>
  <si>
    <t>Zařízení staveniště</t>
  </si>
  <si>
    <t>030001000</t>
  </si>
  <si>
    <t>347629091</t>
  </si>
  <si>
    <t>https://podminky.urs.cz/item/CS_URS_2025_02/030001000</t>
  </si>
  <si>
    <t>034103000</t>
  </si>
  <si>
    <t>Oplocení staveniště</t>
  </si>
  <si>
    <t>1296994057</t>
  </si>
  <si>
    <t>https://podminky.urs.cz/item/CS_URS_2025_02/034103000</t>
  </si>
  <si>
    <t>034303000</t>
  </si>
  <si>
    <t>Dopravní značení na staveništi</t>
  </si>
  <si>
    <t>351334850</t>
  </si>
  <si>
    <t>https://podminky.urs.cz/item/CS_URS_2025_02/034303000</t>
  </si>
  <si>
    <t>034503000</t>
  </si>
  <si>
    <t>Informační tabule na staveništi</t>
  </si>
  <si>
    <t>-1202038990</t>
  </si>
  <si>
    <t>https://podminky.urs.cz/item/CS_URS_2025_02/034503000</t>
  </si>
  <si>
    <t>VRN4</t>
  </si>
  <si>
    <t>Inženýrská činnost</t>
  </si>
  <si>
    <t>041203000</t>
  </si>
  <si>
    <t>Technický dozor investora</t>
  </si>
  <si>
    <t>659109578</t>
  </si>
  <si>
    <t>https://podminky.urs.cz/item/CS_URS_2025_02/041203000</t>
  </si>
  <si>
    <t>043154000</t>
  </si>
  <si>
    <t>Zkoušky hutnicí</t>
  </si>
  <si>
    <t>-1285056276</t>
  </si>
  <si>
    <t>https://podminky.urs.cz/item/CS_URS_2025_02/043154000</t>
  </si>
  <si>
    <t>SEZNAM FIGUR</t>
  </si>
  <si>
    <t>Výměra</t>
  </si>
  <si>
    <t>Použití figury:</t>
  </si>
  <si>
    <t>Obvodová dilatace podlahovým páskem z pěnového PE mezi stěnou a mazaninou nebo potěrem v 200 mm</t>
  </si>
  <si>
    <t>(170,614+18,692+175,505)*0,5</t>
  </si>
  <si>
    <t>Zřízení bednění základových pasů rovného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</si>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</sst>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u/>
      <sz val="8"/>
      <color theme="10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9"/>
      <color theme="10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6" fillId="0" borderId="0" applyNumberFormat="0" applyFill="0" applyBorder="0" applyAlignment="0" applyProtection="0"/>
  </cellStyleXfs>
  <cellXfs count="3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0" xfId="1" applyFont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41" fillId="0" borderId="23" xfId="0" applyFont="1" applyBorder="1" applyAlignment="1" applyProtection="1">
      <alignment horizontal="center" vertical="center"/>
    </xf>
    <xf numFmtId="49" fontId="41" fillId="0" borderId="23" xfId="0" applyNumberFormat="1" applyFont="1" applyBorder="1" applyAlignment="1" applyProtection="1">
      <alignment horizontal="left" vertical="center" wrapText="1"/>
    </xf>
    <xf numFmtId="0" fontId="41" fillId="0" borderId="23" xfId="0" applyFont="1" applyBorder="1" applyAlignment="1" applyProtection="1">
      <alignment horizontal="left" vertical="center" wrapText="1"/>
    </xf>
    <xf numFmtId="0" fontId="41" fillId="0" borderId="23" xfId="0" applyFont="1" applyBorder="1" applyAlignment="1" applyProtection="1">
      <alignment horizontal="center" vertical="center" wrapText="1"/>
    </xf>
    <xf numFmtId="167" fontId="41" fillId="0" borderId="23" xfId="0" applyNumberFormat="1" applyFont="1" applyBorder="1" applyAlignment="1" applyProtection="1">
      <alignment vertical="center"/>
    </xf>
    <xf numFmtId="4" fontId="41" fillId="2" borderId="23" xfId="0" applyNumberFormat="1" applyFont="1" applyFill="1" applyBorder="1" applyAlignment="1" applyProtection="1">
      <alignment vertical="center"/>
      <protection locked="0"/>
    </xf>
    <xf numFmtId="4" fontId="41" fillId="0" borderId="23" xfId="0" applyNumberFormat="1" applyFont="1" applyBorder="1" applyAlignment="1" applyProtection="1">
      <alignment vertical="center"/>
    </xf>
    <xf numFmtId="0" fontId="42" fillId="0" borderId="4" xfId="0" applyFont="1" applyBorder="1" applyAlignment="1">
      <alignment vertical="center"/>
    </xf>
    <xf numFmtId="0" fontId="41" fillId="2" borderId="15" xfId="0" applyFont="1" applyFill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center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3" fillId="0" borderId="17" xfId="1" applyFont="1" applyBorder="1" applyAlignment="1">
      <alignment vertical="center" wrapText="1"/>
    </xf>
    <xf numFmtId="0" fontId="44" fillId="0" borderId="23" xfId="0" applyFont="1" applyBorder="1" applyAlignment="1">
      <alignment horizontal="left" vertical="center" wrapText="1"/>
    </xf>
    <xf numFmtId="167" fontId="44" fillId="0" borderId="19" xfId="0" applyNumberFormat="1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5" fillId="0" borderId="24" xfId="0" applyFont="1" applyBorder="1" applyAlignment="1">
      <alignment vertical="center" wrapText="1"/>
    </xf>
    <xf numFmtId="0" fontId="45" fillId="0" borderId="25" xfId="0" applyFont="1" applyBorder="1" applyAlignment="1">
      <alignment vertical="center" wrapText="1"/>
    </xf>
    <xf numFmtId="0" fontId="45" fillId="0" borderId="26" xfId="0" applyFont="1" applyBorder="1" applyAlignment="1">
      <alignment vertical="center" wrapText="1"/>
    </xf>
    <xf numFmtId="0" fontId="45" fillId="0" borderId="27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5" fillId="0" borderId="27" xfId="0" applyFont="1" applyBorder="1" applyAlignment="1">
      <alignment vertical="center" wrapText="1"/>
    </xf>
    <xf numFmtId="0" fontId="47" fillId="0" borderId="29" xfId="0" applyFont="1" applyBorder="1" applyAlignment="1">
      <alignment horizontal="left" wrapText="1"/>
    </xf>
    <xf numFmtId="0" fontId="45" fillId="0" borderId="28" xfId="0" applyFont="1" applyBorder="1" applyAlignment="1">
      <alignment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9" fillId="0" borderId="27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vertical="center"/>
    </xf>
    <xf numFmtId="49" fontId="48" fillId="0" borderId="1" xfId="0" applyNumberFormat="1" applyFont="1" applyBorder="1" applyAlignment="1">
      <alignment horizontal="left" vertical="center" wrapText="1"/>
    </xf>
    <xf numFmtId="49" fontId="48" fillId="0" borderId="1" xfId="0" applyNumberFormat="1" applyFont="1" applyBorder="1" applyAlignment="1">
      <alignment vertical="center" wrapText="1"/>
    </xf>
    <xf numFmtId="0" fontId="45" fillId="0" borderId="30" xfId="0" applyFont="1" applyBorder="1" applyAlignment="1">
      <alignment vertical="center" wrapText="1"/>
    </xf>
    <xf numFmtId="0" fontId="50" fillId="0" borderId="29" xfId="0" applyFont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1" xfId="0" applyFont="1" applyBorder="1" applyAlignment="1">
      <alignment vertical="top"/>
    </xf>
    <xf numFmtId="0" fontId="45" fillId="0" borderId="0" xfId="0" applyFont="1" applyAlignment="1">
      <alignment vertical="top"/>
    </xf>
    <xf numFmtId="0" fontId="45" fillId="0" borderId="24" xfId="0" applyFont="1" applyBorder="1" applyAlignment="1">
      <alignment horizontal="left" vertical="center"/>
    </xf>
    <xf numFmtId="0" fontId="45" fillId="0" borderId="25" xfId="0" applyFont="1" applyBorder="1" applyAlignment="1">
      <alignment horizontal="left" vertical="center"/>
    </xf>
    <xf numFmtId="0" fontId="45" fillId="0" borderId="26" xfId="0" applyFont="1" applyBorder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7" fillId="0" borderId="29" xfId="0" applyFont="1" applyBorder="1" applyAlignment="1">
      <alignment horizontal="center" vertical="center"/>
    </xf>
    <xf numFmtId="0" fontId="51" fillId="0" borderId="29" xfId="0" applyFont="1" applyBorder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center" vertical="center"/>
    </xf>
    <xf numFmtId="0" fontId="45" fillId="0" borderId="30" xfId="0" applyFont="1" applyBorder="1" applyAlignment="1">
      <alignment horizontal="left" vertical="center"/>
    </xf>
    <xf numFmtId="0" fontId="50" fillId="0" borderId="29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26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51" fillId="0" borderId="27" xfId="0" applyFont="1" applyBorder="1" applyAlignment="1">
      <alignment horizontal="left" vertical="center" wrapText="1"/>
    </xf>
    <xf numFmtId="0" fontId="51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/>
    </xf>
    <xf numFmtId="0" fontId="49" fillId="0" borderId="30" xfId="0" applyFont="1" applyBorder="1" applyAlignment="1">
      <alignment horizontal="left" vertical="center" wrapText="1"/>
    </xf>
    <xf numFmtId="0" fontId="49" fillId="0" borderId="29" xfId="0" applyFont="1" applyBorder="1" applyAlignment="1">
      <alignment horizontal="left" vertical="center" wrapText="1"/>
    </xf>
    <xf numFmtId="0" fontId="49" fillId="0" borderId="3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top"/>
    </xf>
    <xf numFmtId="0" fontId="48" fillId="0" borderId="1" xfId="0" applyFont="1" applyBorder="1" applyAlignment="1">
      <alignment horizontal="center" vertical="top"/>
    </xf>
    <xf numFmtId="0" fontId="49" fillId="0" borderId="30" xfId="0" applyFont="1" applyBorder="1" applyAlignment="1">
      <alignment horizontal="left" vertical="center"/>
    </xf>
    <xf numFmtId="0" fontId="49" fillId="0" borderId="3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47" fillId="0" borderId="1" xfId="0" applyFont="1" applyBorder="1" applyAlignment="1">
      <alignment vertical="center"/>
    </xf>
    <xf numFmtId="0" fontId="51" fillId="0" borderId="29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8" fillId="0" borderId="1" xfId="0" applyFont="1" applyBorder="1" applyAlignment="1">
      <alignment vertical="top"/>
    </xf>
    <xf numFmtId="49" fontId="48" fillId="0" borderId="1" xfId="0" applyNumberFormat="1" applyFont="1" applyBorder="1" applyAlignment="1">
      <alignment horizontal="left" vertical="center"/>
    </xf>
    <xf numFmtId="0" fontId="54" fillId="0" borderId="27" xfId="0" applyFont="1" applyBorder="1" applyAlignment="1" applyProtection="1">
      <alignment horizontal="left" vertical="center"/>
    </xf>
    <xf numFmtId="0" fontId="55" fillId="0" borderId="1" xfId="0" applyFont="1" applyBorder="1" applyAlignment="1" applyProtection="1">
      <alignment vertical="top"/>
    </xf>
    <xf numFmtId="0" fontId="55" fillId="0" borderId="1" xfId="0" applyFont="1" applyBorder="1" applyAlignment="1" applyProtection="1">
      <alignment horizontal="left" vertical="center"/>
    </xf>
    <xf numFmtId="0" fontId="55" fillId="0" borderId="1" xfId="0" applyFont="1" applyBorder="1" applyAlignment="1" applyProtection="1">
      <alignment horizontal="center" vertical="center"/>
    </xf>
    <xf numFmtId="49" fontId="55" fillId="0" borderId="1" xfId="0" applyNumberFormat="1" applyFont="1" applyBorder="1" applyAlignment="1" applyProtection="1">
      <alignment horizontal="left" vertical="center"/>
    </xf>
    <xf numFmtId="0" fontId="5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7" fillId="0" borderId="29" xfId="0" applyFont="1" applyBorder="1" applyAlignment="1">
      <alignment horizontal="left"/>
    </xf>
    <xf numFmtId="0" fontId="51" fillId="0" borderId="29" xfId="0" applyFont="1" applyBorder="1" applyAlignment="1"/>
    <xf numFmtId="0" fontId="45" fillId="0" borderId="27" xfId="0" applyFont="1" applyBorder="1" applyAlignment="1">
      <alignment vertical="top"/>
    </xf>
    <xf numFmtId="0" fontId="45" fillId="0" borderId="28" xfId="0" applyFont="1" applyBorder="1" applyAlignment="1">
      <alignment vertical="top"/>
    </xf>
    <xf numFmtId="0" fontId="45" fillId="0" borderId="30" xfId="0" applyFont="1" applyBorder="1" applyAlignment="1">
      <alignment vertical="top"/>
    </xf>
    <xf numFmtId="0" fontId="45" fillId="0" borderId="29" xfId="0" applyFont="1" applyBorder="1" applyAlignment="1">
      <alignment vertical="top"/>
    </xf>
    <xf numFmtId="0" fontId="45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22251106" TargetMode="External" /><Relationship Id="rId2" Type="http://schemas.openxmlformats.org/officeDocument/2006/relationships/hyperlink" Target="https://podminky.urs.cz/item/CS_URS_2025_02/131251100" TargetMode="External" /><Relationship Id="rId3" Type="http://schemas.openxmlformats.org/officeDocument/2006/relationships/hyperlink" Target="https://podminky.urs.cz/item/CS_URS_2025_02/132251101" TargetMode="External" /><Relationship Id="rId4" Type="http://schemas.openxmlformats.org/officeDocument/2006/relationships/hyperlink" Target="https://podminky.urs.cz/item/CS_URS_2025_02/132251254" TargetMode="External" /><Relationship Id="rId5" Type="http://schemas.openxmlformats.org/officeDocument/2006/relationships/hyperlink" Target="https://podminky.urs.cz/item/CS_URS_2025_02/162751117" TargetMode="External" /><Relationship Id="rId6" Type="http://schemas.openxmlformats.org/officeDocument/2006/relationships/hyperlink" Target="https://podminky.urs.cz/item/CS_URS_2025_02/162751119" TargetMode="External" /><Relationship Id="rId7" Type="http://schemas.openxmlformats.org/officeDocument/2006/relationships/hyperlink" Target="https://podminky.urs.cz/item/CS_URS_2025_02/167151111" TargetMode="External" /><Relationship Id="rId8" Type="http://schemas.openxmlformats.org/officeDocument/2006/relationships/hyperlink" Target="https://podminky.urs.cz/item/CS_URS_2025_02/171201221" TargetMode="External" /><Relationship Id="rId9" Type="http://schemas.openxmlformats.org/officeDocument/2006/relationships/hyperlink" Target="https://podminky.urs.cz/item/CS_URS_2025_02/171251201" TargetMode="External" /><Relationship Id="rId10" Type="http://schemas.openxmlformats.org/officeDocument/2006/relationships/hyperlink" Target="https://podminky.urs.cz/item/CS_URS_2025_02/174151101" TargetMode="External" /><Relationship Id="rId11" Type="http://schemas.openxmlformats.org/officeDocument/2006/relationships/hyperlink" Target="https://podminky.urs.cz/item/CS_URS_2025_02/181951112" TargetMode="External" /><Relationship Id="rId12" Type="http://schemas.openxmlformats.org/officeDocument/2006/relationships/hyperlink" Target="https://podminky.urs.cz/item/CS_URS_2025_02/271542211" TargetMode="External" /><Relationship Id="rId13" Type="http://schemas.openxmlformats.org/officeDocument/2006/relationships/hyperlink" Target="https://podminky.urs.cz/item/CS_URS_2025_02/271562211" TargetMode="External" /><Relationship Id="rId14" Type="http://schemas.openxmlformats.org/officeDocument/2006/relationships/hyperlink" Target="https://podminky.urs.cz/item/CS_URS_2025_02/273353121" TargetMode="External" /><Relationship Id="rId15" Type="http://schemas.openxmlformats.org/officeDocument/2006/relationships/hyperlink" Target="https://podminky.urs.cz/item/CS_URS_2025_02/274321411" TargetMode="External" /><Relationship Id="rId16" Type="http://schemas.openxmlformats.org/officeDocument/2006/relationships/hyperlink" Target="https://podminky.urs.cz/item/CS_URS_2025_02/274351121" TargetMode="External" /><Relationship Id="rId17" Type="http://schemas.openxmlformats.org/officeDocument/2006/relationships/hyperlink" Target="https://vymery.bimplatforma.cz/version/228640_f0-8I_0YQMwuMjO-JZ3tYOrwBXnbhiBjOUtpXxyXXlRcBGDjoXpmHT9CKOshlxSsAn4VfIrIL4OdgBk4ump3kw" TargetMode="External" /><Relationship Id="rId18" Type="http://schemas.openxmlformats.org/officeDocument/2006/relationships/hyperlink" Target="https://podminky.urs.cz/item/CS_URS_2025_02/274351122" TargetMode="External" /><Relationship Id="rId19" Type="http://schemas.openxmlformats.org/officeDocument/2006/relationships/hyperlink" Target="https://podminky.urs.cz/item/CS_URS_2025_02/274361821" TargetMode="External" /><Relationship Id="rId20" Type="http://schemas.openxmlformats.org/officeDocument/2006/relationships/hyperlink" Target="https://podminky.urs.cz/item/CS_URS_2025_02/275321411" TargetMode="External" /><Relationship Id="rId21" Type="http://schemas.openxmlformats.org/officeDocument/2006/relationships/hyperlink" Target="https://podminky.urs.cz/item/CS_URS_2025_02/275351121" TargetMode="External" /><Relationship Id="rId22" Type="http://schemas.openxmlformats.org/officeDocument/2006/relationships/hyperlink" Target="https://podminky.urs.cz/item/CS_URS_2025_02/275351122" TargetMode="External" /><Relationship Id="rId23" Type="http://schemas.openxmlformats.org/officeDocument/2006/relationships/hyperlink" Target="https://podminky.urs.cz/item/CS_URS_2025_02/275361821" TargetMode="External" /><Relationship Id="rId24" Type="http://schemas.openxmlformats.org/officeDocument/2006/relationships/hyperlink" Target="https://podminky.urs.cz/item/CS_URS_2025_02/278311213" TargetMode="External" /><Relationship Id="rId25" Type="http://schemas.openxmlformats.org/officeDocument/2006/relationships/hyperlink" Target="https://podminky.urs.cz/item/CS_URS_2025_02/342151112" TargetMode="External" /><Relationship Id="rId26" Type="http://schemas.openxmlformats.org/officeDocument/2006/relationships/hyperlink" Target="https://podminky.urs.cz/item/CS_URS_2025_02/342171112" TargetMode="External" /><Relationship Id="rId27" Type="http://schemas.openxmlformats.org/officeDocument/2006/relationships/hyperlink" Target="https://podminky.urs.cz/item/CS_URS_2025_02/631311136" TargetMode="External" /><Relationship Id="rId28" Type="http://schemas.openxmlformats.org/officeDocument/2006/relationships/hyperlink" Target="https://podminky.urs.cz/item/CS_URS_2025_02/631319023" TargetMode="External" /><Relationship Id="rId29" Type="http://schemas.openxmlformats.org/officeDocument/2006/relationships/hyperlink" Target="https://podminky.urs.cz/item/CS_URS_2025_02/631319204" TargetMode="External" /><Relationship Id="rId30" Type="http://schemas.openxmlformats.org/officeDocument/2006/relationships/hyperlink" Target="https://podminky.urs.cz/item/CS_URS_2025_02/634112117" TargetMode="External" /><Relationship Id="rId31" Type="http://schemas.openxmlformats.org/officeDocument/2006/relationships/hyperlink" Target="https://vymery.bimplatforma.cz/version/228640_xgN7_2IGp1ge6dzX8IDZonPknXC8-FfQXAWDOHCQ5LZtY9wWdHeEMM3e4TY2vefxmjnSkvxPW1ZZtEVORn25pA" TargetMode="External" /><Relationship Id="rId32" Type="http://schemas.openxmlformats.org/officeDocument/2006/relationships/hyperlink" Target="https://podminky.urs.cz/item/CS_URS_2025_02/634663111" TargetMode="External" /><Relationship Id="rId33" Type="http://schemas.openxmlformats.org/officeDocument/2006/relationships/hyperlink" Target="https://podminky.urs.cz/item/CS_URS_2025_02/634911114" TargetMode="External" /><Relationship Id="rId34" Type="http://schemas.openxmlformats.org/officeDocument/2006/relationships/hyperlink" Target="https://podminky.urs.cz/item/CS_URS_2025_02/637121113" TargetMode="External" /><Relationship Id="rId35" Type="http://schemas.openxmlformats.org/officeDocument/2006/relationships/hyperlink" Target="https://podminky.urs.cz/item/CS_URS_2025_02/916231213" TargetMode="External" /><Relationship Id="rId36" Type="http://schemas.openxmlformats.org/officeDocument/2006/relationships/hyperlink" Target="https://podminky.urs.cz/item/CS_URS_2024_02/945412112" TargetMode="External" /><Relationship Id="rId37" Type="http://schemas.openxmlformats.org/officeDocument/2006/relationships/hyperlink" Target="https://podminky.urs.cz/item/CS_URS_2024_02/952901311" TargetMode="External" /><Relationship Id="rId38" Type="http://schemas.openxmlformats.org/officeDocument/2006/relationships/hyperlink" Target="https://podminky.urs.cz/item/CS_URS_2025_02/998014211" TargetMode="External" /><Relationship Id="rId39" Type="http://schemas.openxmlformats.org/officeDocument/2006/relationships/hyperlink" Target="https://podminky.urs.cz/item/CS_URS_2025_02/711461201" TargetMode="External" /><Relationship Id="rId40" Type="http://schemas.openxmlformats.org/officeDocument/2006/relationships/hyperlink" Target="https://podminky.urs.cz/item/CS_URS_2025_02/711462201" TargetMode="External" /><Relationship Id="rId41" Type="http://schemas.openxmlformats.org/officeDocument/2006/relationships/hyperlink" Target="https://podminky.urs.cz/item/CS_URS_2025_02/998711312" TargetMode="External" /><Relationship Id="rId42" Type="http://schemas.openxmlformats.org/officeDocument/2006/relationships/hyperlink" Target="https://podminky.urs.cz/item/CS_URS_2025_02/998767202" TargetMode="External" /><Relationship Id="rId4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3107337" TargetMode="External" /><Relationship Id="rId2" Type="http://schemas.openxmlformats.org/officeDocument/2006/relationships/hyperlink" Target="https://podminky.urs.cz/item/CS_URS_2025_02/122251104" TargetMode="External" /><Relationship Id="rId3" Type="http://schemas.openxmlformats.org/officeDocument/2006/relationships/hyperlink" Target="https://podminky.urs.cz/item/CS_URS_2025_02/162751117" TargetMode="External" /><Relationship Id="rId4" Type="http://schemas.openxmlformats.org/officeDocument/2006/relationships/hyperlink" Target="https://podminky.urs.cz/item/CS_URS_2025_02/162751119" TargetMode="External" /><Relationship Id="rId5" Type="http://schemas.openxmlformats.org/officeDocument/2006/relationships/hyperlink" Target="https://podminky.urs.cz/item/CS_URS_2025_02/167151101" TargetMode="External" /><Relationship Id="rId6" Type="http://schemas.openxmlformats.org/officeDocument/2006/relationships/hyperlink" Target="https://podminky.urs.cz/item/CS_URS_2025_02/171201221" TargetMode="External" /><Relationship Id="rId7" Type="http://schemas.openxmlformats.org/officeDocument/2006/relationships/hyperlink" Target="https://podminky.urs.cz/item/CS_URS_2025_02/171251201" TargetMode="External" /><Relationship Id="rId8" Type="http://schemas.openxmlformats.org/officeDocument/2006/relationships/hyperlink" Target="https://podminky.urs.cz/item/CS_URS_2025_02/181411131" TargetMode="External" /><Relationship Id="rId9" Type="http://schemas.openxmlformats.org/officeDocument/2006/relationships/hyperlink" Target="https://podminky.urs.cz/item/CS_URS_2025_02/181912111" TargetMode="External" /><Relationship Id="rId10" Type="http://schemas.openxmlformats.org/officeDocument/2006/relationships/hyperlink" Target="https://podminky.urs.cz/item/CS_URS_2025_02/181951112" TargetMode="External" /><Relationship Id="rId11" Type="http://schemas.openxmlformats.org/officeDocument/2006/relationships/hyperlink" Target="https://podminky.urs.cz/item/CS_URS_2025_02/564861111" TargetMode="External" /><Relationship Id="rId12" Type="http://schemas.openxmlformats.org/officeDocument/2006/relationships/hyperlink" Target="https://podminky.urs.cz/item/CS_URS_2025_02/581141212" TargetMode="External" /><Relationship Id="rId13" Type="http://schemas.openxmlformats.org/officeDocument/2006/relationships/hyperlink" Target="https://podminky.urs.cz/item/CS_URS_2025_02/916131213" TargetMode="External" /><Relationship Id="rId14" Type="http://schemas.openxmlformats.org/officeDocument/2006/relationships/hyperlink" Target="https://podminky.urs.cz/item/CS_URS_2025_02/919111112" TargetMode="External" /><Relationship Id="rId15" Type="http://schemas.openxmlformats.org/officeDocument/2006/relationships/hyperlink" Target="https://podminky.urs.cz/item/CS_URS_2025_02/919121213" TargetMode="External" /><Relationship Id="rId16" Type="http://schemas.openxmlformats.org/officeDocument/2006/relationships/hyperlink" Target="https://podminky.urs.cz/item/CS_URS_2025_02/919716111" TargetMode="External" /><Relationship Id="rId17" Type="http://schemas.openxmlformats.org/officeDocument/2006/relationships/hyperlink" Target="https://podminky.urs.cz/item/CS_URS_2025_02/935113111" TargetMode="External" /><Relationship Id="rId18" Type="http://schemas.openxmlformats.org/officeDocument/2006/relationships/hyperlink" Target="https://podminky.urs.cz/item/CS_URS_2025_02/935923216" TargetMode="External" /><Relationship Id="rId19" Type="http://schemas.openxmlformats.org/officeDocument/2006/relationships/hyperlink" Target="https://podminky.urs.cz/item/CS_URS_2025_02/997221561" TargetMode="External" /><Relationship Id="rId20" Type="http://schemas.openxmlformats.org/officeDocument/2006/relationships/hyperlink" Target="https://podminky.urs.cz/item/CS_URS_2025_02/997221569" TargetMode="External" /><Relationship Id="rId21" Type="http://schemas.openxmlformats.org/officeDocument/2006/relationships/hyperlink" Target="https://podminky.urs.cz/item/CS_URS_2025_02/997221625" TargetMode="External" /><Relationship Id="rId22" Type="http://schemas.openxmlformats.org/officeDocument/2006/relationships/hyperlink" Target="https://podminky.urs.cz/item/CS_URS_2025_02/998225111" TargetMode="External" /><Relationship Id="rId23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31251103" TargetMode="External" /><Relationship Id="rId2" Type="http://schemas.openxmlformats.org/officeDocument/2006/relationships/hyperlink" Target="https://podminky.urs.cz/item/CS_URS_2025_02/132251104" TargetMode="External" /><Relationship Id="rId3" Type="http://schemas.openxmlformats.org/officeDocument/2006/relationships/hyperlink" Target="https://podminky.urs.cz/item/CS_URS_2025_02/162751117" TargetMode="External" /><Relationship Id="rId4" Type="http://schemas.openxmlformats.org/officeDocument/2006/relationships/hyperlink" Target="https://podminky.urs.cz/item/CS_URS_2025_02/162751119" TargetMode="External" /><Relationship Id="rId5" Type="http://schemas.openxmlformats.org/officeDocument/2006/relationships/hyperlink" Target="https://podminky.urs.cz/item/CS_URS_2025_02/167151111" TargetMode="External" /><Relationship Id="rId6" Type="http://schemas.openxmlformats.org/officeDocument/2006/relationships/hyperlink" Target="https://podminky.urs.cz/item/CS_URS_2025_02/171201221" TargetMode="External" /><Relationship Id="rId7" Type="http://schemas.openxmlformats.org/officeDocument/2006/relationships/hyperlink" Target="https://podminky.urs.cz/item/CS_URS_2025_02/171251201" TargetMode="External" /><Relationship Id="rId8" Type="http://schemas.openxmlformats.org/officeDocument/2006/relationships/hyperlink" Target="https://podminky.urs.cz/item/CS_URS_2025_02/174151101" TargetMode="External" /><Relationship Id="rId9" Type="http://schemas.openxmlformats.org/officeDocument/2006/relationships/hyperlink" Target="https://podminky.urs.cz/item/CS_URS_2025_02/175151101" TargetMode="External" /><Relationship Id="rId10" Type="http://schemas.openxmlformats.org/officeDocument/2006/relationships/hyperlink" Target="https://podminky.urs.cz/item/CS_URS_2025_02/181951112" TargetMode="External" /><Relationship Id="rId11" Type="http://schemas.openxmlformats.org/officeDocument/2006/relationships/hyperlink" Target="https://podminky.urs.cz/item/CS_URS_2025_02/213141111" TargetMode="External" /><Relationship Id="rId12" Type="http://schemas.openxmlformats.org/officeDocument/2006/relationships/hyperlink" Target="https://podminky.urs.cz/item/CS_URS_2025_02/213141131" TargetMode="External" /><Relationship Id="rId13" Type="http://schemas.openxmlformats.org/officeDocument/2006/relationships/hyperlink" Target="https://podminky.urs.cz/item/CS_URS_2025_02/271532211" TargetMode="External" /><Relationship Id="rId14" Type="http://schemas.openxmlformats.org/officeDocument/2006/relationships/hyperlink" Target="https://podminky.urs.cz/item/CS_URS_2025_02/271532212" TargetMode="External" /><Relationship Id="rId15" Type="http://schemas.openxmlformats.org/officeDocument/2006/relationships/hyperlink" Target="https://podminky.urs.cz/item/CS_URS_2025_02/380321662" TargetMode="External" /><Relationship Id="rId16" Type="http://schemas.openxmlformats.org/officeDocument/2006/relationships/hyperlink" Target="https://podminky.urs.cz/item/CS_URS_2025_02/380356211" TargetMode="External" /><Relationship Id="rId17" Type="http://schemas.openxmlformats.org/officeDocument/2006/relationships/hyperlink" Target="https://podminky.urs.cz/item/CS_URS_2025_02/380356212" TargetMode="External" /><Relationship Id="rId18" Type="http://schemas.openxmlformats.org/officeDocument/2006/relationships/hyperlink" Target="https://podminky.urs.cz/item/CS_URS_2025_02/380361006" TargetMode="External" /><Relationship Id="rId19" Type="http://schemas.openxmlformats.org/officeDocument/2006/relationships/hyperlink" Target="https://podminky.urs.cz/item/CS_URS_2025_02/871373123" TargetMode="External" /><Relationship Id="rId20" Type="http://schemas.openxmlformats.org/officeDocument/2006/relationships/hyperlink" Target="https://podminky.urs.cz/item/CS_URS_2025_02/897171124" TargetMode="External" /><Relationship Id="rId21" Type="http://schemas.openxmlformats.org/officeDocument/2006/relationships/hyperlink" Target="https://podminky.urs.cz/item/CS_URS_2025_02/897173124" TargetMode="External" /><Relationship Id="rId22" Type="http://schemas.openxmlformats.org/officeDocument/2006/relationships/hyperlink" Target="https://podminky.urs.cz/item/CS_URS_2025_02/871313123" TargetMode="External" /><Relationship Id="rId23" Type="http://schemas.openxmlformats.org/officeDocument/2006/relationships/hyperlink" Target="https://podminky.urs.cz/item/CS_URS_2025_02/871353123" TargetMode="External" /><Relationship Id="rId24" Type="http://schemas.openxmlformats.org/officeDocument/2006/relationships/hyperlink" Target="https://podminky.urs.cz/item/CS_URS_2025_02/877310310" TargetMode="External" /><Relationship Id="rId25" Type="http://schemas.openxmlformats.org/officeDocument/2006/relationships/hyperlink" Target="https://podminky.urs.cz/item/CS_URS_2025_02/877350320" TargetMode="External" /><Relationship Id="rId26" Type="http://schemas.openxmlformats.org/officeDocument/2006/relationships/hyperlink" Target="https://podminky.urs.cz/item/CS_URS_2025_02/877350330" TargetMode="External" /><Relationship Id="rId27" Type="http://schemas.openxmlformats.org/officeDocument/2006/relationships/hyperlink" Target="https://podminky.urs.cz/item/CS_URS_2025_02/894811133" TargetMode="External" /><Relationship Id="rId28" Type="http://schemas.openxmlformats.org/officeDocument/2006/relationships/hyperlink" Target="https://podminky.urs.cz/item/CS_URS_2025_02/894812062" TargetMode="External" /><Relationship Id="rId29" Type="http://schemas.openxmlformats.org/officeDocument/2006/relationships/hyperlink" Target="https://podminky.urs.cz/item/CS_URS_2025_02/997013501" TargetMode="External" /><Relationship Id="rId30" Type="http://schemas.openxmlformats.org/officeDocument/2006/relationships/hyperlink" Target="https://podminky.urs.cz/item/CS_URS_2025_02/997013509" TargetMode="External" /><Relationship Id="rId31" Type="http://schemas.openxmlformats.org/officeDocument/2006/relationships/hyperlink" Target="https://podminky.urs.cz/item/CS_URS_2025_02/997013602" TargetMode="External" /><Relationship Id="rId32" Type="http://schemas.openxmlformats.org/officeDocument/2006/relationships/hyperlink" Target="https://podminky.urs.cz/item/CS_URS_2025_02/998276101" TargetMode="External" /><Relationship Id="rId33" Type="http://schemas.openxmlformats.org/officeDocument/2006/relationships/hyperlink" Target="https://podminky.urs.cz/item/CS_URS_2025_02/998767311" TargetMode="External" /><Relationship Id="rId3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012002000" TargetMode="External" /><Relationship Id="rId2" Type="http://schemas.openxmlformats.org/officeDocument/2006/relationships/hyperlink" Target="https://podminky.urs.cz/item/CS_URS_2025_02/012414000" TargetMode="External" /><Relationship Id="rId3" Type="http://schemas.openxmlformats.org/officeDocument/2006/relationships/hyperlink" Target="https://podminky.urs.cz/item/CS_URS_2025_02/013254000" TargetMode="External" /><Relationship Id="rId4" Type="http://schemas.openxmlformats.org/officeDocument/2006/relationships/hyperlink" Target="https://podminky.urs.cz/item/CS_URS_2025_02/013284000" TargetMode="External" /><Relationship Id="rId5" Type="http://schemas.openxmlformats.org/officeDocument/2006/relationships/hyperlink" Target="https://podminky.urs.cz/item/CS_URS_2025_02/030001000" TargetMode="External" /><Relationship Id="rId6" Type="http://schemas.openxmlformats.org/officeDocument/2006/relationships/hyperlink" Target="https://podminky.urs.cz/item/CS_URS_2025_02/034103000" TargetMode="External" /><Relationship Id="rId7" Type="http://schemas.openxmlformats.org/officeDocument/2006/relationships/hyperlink" Target="https://podminky.urs.cz/item/CS_URS_2025_02/034303000" TargetMode="External" /><Relationship Id="rId8" Type="http://schemas.openxmlformats.org/officeDocument/2006/relationships/hyperlink" Target="https://podminky.urs.cz/item/CS_URS_2025_02/034503000" TargetMode="External" /><Relationship Id="rId9" Type="http://schemas.openxmlformats.org/officeDocument/2006/relationships/hyperlink" Target="https://podminky.urs.cz/item/CS_URS_2025_02/041203000" TargetMode="External" /><Relationship Id="rId10" Type="http://schemas.openxmlformats.org/officeDocument/2006/relationships/hyperlink" Target="https://podminky.urs.cz/item/CS_URS_2025_02/043154000" TargetMode="External" /><Relationship Id="rId1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vymery.bimplatforma.cz/version/228640_xgN7_2IGp1ge6dzX8IDZonPknXC8-FfQXAWDOHCQ5LZtY9wWdHeEMM3e4TY2vefxmjnSkvxPW1ZZtEVORn25pA" TargetMode="External" /><Relationship Id="rId2" Type="http://schemas.openxmlformats.org/officeDocument/2006/relationships/hyperlink" Target="https://vymery.bimplatforma.cz/version/228640_f0-8I_0YQMwuMjO-JZ3tYOrwBXnbhiBjOUtpXxyXXlRcBGDjoXpmHT9CKOshlxSsAn4VfIrIL4OdgBk4ump3kw" TargetMode="External" /><Relationship Id="rId3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29</v>
      </c>
      <c r="AL11" s="25"/>
      <c r="AM11" s="25"/>
      <c r="AN11" s="30" t="s">
        <v>30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32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29</v>
      </c>
      <c r="AL14" s="25"/>
      <c r="AM14" s="25"/>
      <c r="AN14" s="37" t="s">
        <v>32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34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35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29</v>
      </c>
      <c r="AL17" s="25"/>
      <c r="AM17" s="25"/>
      <c r="AN17" s="30" t="s">
        <v>36</v>
      </c>
      <c r="AO17" s="25"/>
      <c r="AP17" s="25"/>
      <c r="AQ17" s="25"/>
      <c r="AR17" s="23"/>
      <c r="BE17" s="34"/>
      <c r="BS17" s="20" t="s">
        <v>37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38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39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40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29</v>
      </c>
      <c r="AL20" s="25"/>
      <c r="AM20" s="25"/>
      <c r="AN20" s="30" t="s">
        <v>41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42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43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44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45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46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47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48</v>
      </c>
      <c r="E29" s="50"/>
      <c r="F29" s="35" t="s">
        <v>49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50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51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52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53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54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55</v>
      </c>
      <c r="U35" s="57"/>
      <c r="V35" s="57"/>
      <c r="W35" s="57"/>
      <c r="X35" s="59" t="s">
        <v>56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57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2025_015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Hnojiště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Droužkovická 291, 431 41 Údlice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9. 9. 2025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VAIGL A SYN spol. s r.o.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33</v>
      </c>
      <c r="AJ49" s="43"/>
      <c r="AK49" s="43"/>
      <c r="AL49" s="43"/>
      <c r="AM49" s="76" t="str">
        <f>IF(E17="","",E17)</f>
        <v>ipon-arch, s.r.o.</v>
      </c>
      <c r="AN49" s="67"/>
      <c r="AO49" s="67"/>
      <c r="AP49" s="67"/>
      <c r="AQ49" s="43"/>
      <c r="AR49" s="47"/>
      <c r="AS49" s="77" t="s">
        <v>58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31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38</v>
      </c>
      <c r="AJ50" s="43"/>
      <c r="AK50" s="43"/>
      <c r="AL50" s="43"/>
      <c r="AM50" s="76" t="str">
        <f>IF(E20="","",E20)</f>
        <v>Kroupa &amp; Štěpánek stavby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59</v>
      </c>
      <c r="D52" s="90"/>
      <c r="E52" s="90"/>
      <c r="F52" s="90"/>
      <c r="G52" s="90"/>
      <c r="H52" s="91"/>
      <c r="I52" s="92" t="s">
        <v>60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61</v>
      </c>
      <c r="AH52" s="90"/>
      <c r="AI52" s="90"/>
      <c r="AJ52" s="90"/>
      <c r="AK52" s="90"/>
      <c r="AL52" s="90"/>
      <c r="AM52" s="90"/>
      <c r="AN52" s="92" t="s">
        <v>62</v>
      </c>
      <c r="AO52" s="90"/>
      <c r="AP52" s="90"/>
      <c r="AQ52" s="94" t="s">
        <v>63</v>
      </c>
      <c r="AR52" s="47"/>
      <c r="AS52" s="95" t="s">
        <v>64</v>
      </c>
      <c r="AT52" s="96" t="s">
        <v>65</v>
      </c>
      <c r="AU52" s="96" t="s">
        <v>66</v>
      </c>
      <c r="AV52" s="96" t="s">
        <v>67</v>
      </c>
      <c r="AW52" s="96" t="s">
        <v>68</v>
      </c>
      <c r="AX52" s="96" t="s">
        <v>69</v>
      </c>
      <c r="AY52" s="96" t="s">
        <v>70</v>
      </c>
      <c r="AZ52" s="96" t="s">
        <v>71</v>
      </c>
      <c r="BA52" s="96" t="s">
        <v>72</v>
      </c>
      <c r="BB52" s="96" t="s">
        <v>73</v>
      </c>
      <c r="BC52" s="96" t="s">
        <v>74</v>
      </c>
      <c r="BD52" s="97" t="s">
        <v>75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76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ROUND(SUM(AG55:AG59),2)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ROUND(SUM(AS55:AS59),2)</f>
        <v>0</v>
      </c>
      <c r="AT54" s="109">
        <f>ROUND(SUM(AV54:AW54),2)</f>
        <v>0</v>
      </c>
      <c r="AU54" s="110">
        <f>ROUND(SUM(AU55:AU59),5)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ROUND(SUM(AZ55:AZ59),2)</f>
        <v>0</v>
      </c>
      <c r="BA54" s="109">
        <f>ROUND(SUM(BA55:BA59),2)</f>
        <v>0</v>
      </c>
      <c r="BB54" s="109">
        <f>ROUND(SUM(BB55:BB59),2)</f>
        <v>0</v>
      </c>
      <c r="BC54" s="109">
        <f>ROUND(SUM(BC55:BC59),2)</f>
        <v>0</v>
      </c>
      <c r="BD54" s="111">
        <f>ROUND(SUM(BD55:BD59),2)</f>
        <v>0</v>
      </c>
      <c r="BE54" s="6"/>
      <c r="BS54" s="112" t="s">
        <v>77</v>
      </c>
      <c r="BT54" s="112" t="s">
        <v>78</v>
      </c>
      <c r="BU54" s="113" t="s">
        <v>79</v>
      </c>
      <c r="BV54" s="112" t="s">
        <v>80</v>
      </c>
      <c r="BW54" s="112" t="s">
        <v>5</v>
      </c>
      <c r="BX54" s="112" t="s">
        <v>81</v>
      </c>
      <c r="CL54" s="112" t="s">
        <v>19</v>
      </c>
    </row>
    <row r="55" s="7" customFormat="1" ht="16.5" customHeight="1">
      <c r="A55" s="114" t="s">
        <v>82</v>
      </c>
      <c r="B55" s="115"/>
      <c r="C55" s="116"/>
      <c r="D55" s="117" t="s">
        <v>83</v>
      </c>
      <c r="E55" s="117"/>
      <c r="F55" s="117"/>
      <c r="G55" s="117"/>
      <c r="H55" s="117"/>
      <c r="I55" s="118"/>
      <c r="J55" s="117" t="s">
        <v>84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'SO 01 - Stavba zastřešené...'!J30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85</v>
      </c>
      <c r="AR55" s="121"/>
      <c r="AS55" s="122">
        <v>0</v>
      </c>
      <c r="AT55" s="123">
        <f>ROUND(SUM(AV55:AW55),2)</f>
        <v>0</v>
      </c>
      <c r="AU55" s="124">
        <f>'SO 01 - Stavba zastřešené...'!P89</f>
        <v>0</v>
      </c>
      <c r="AV55" s="123">
        <f>'SO 01 - Stavba zastřešené...'!J33</f>
        <v>0</v>
      </c>
      <c r="AW55" s="123">
        <f>'SO 01 - Stavba zastřešené...'!J34</f>
        <v>0</v>
      </c>
      <c r="AX55" s="123">
        <f>'SO 01 - Stavba zastřešené...'!J35</f>
        <v>0</v>
      </c>
      <c r="AY55" s="123">
        <f>'SO 01 - Stavba zastřešené...'!J36</f>
        <v>0</v>
      </c>
      <c r="AZ55" s="123">
        <f>'SO 01 - Stavba zastřešené...'!F33</f>
        <v>0</v>
      </c>
      <c r="BA55" s="123">
        <f>'SO 01 - Stavba zastřešené...'!F34</f>
        <v>0</v>
      </c>
      <c r="BB55" s="123">
        <f>'SO 01 - Stavba zastřešené...'!F35</f>
        <v>0</v>
      </c>
      <c r="BC55" s="123">
        <f>'SO 01 - Stavba zastřešené...'!F36</f>
        <v>0</v>
      </c>
      <c r="BD55" s="125">
        <f>'SO 01 - Stavba zastřešené...'!F37</f>
        <v>0</v>
      </c>
      <c r="BE55" s="7"/>
      <c r="BT55" s="126" t="s">
        <v>86</v>
      </c>
      <c r="BV55" s="126" t="s">
        <v>80</v>
      </c>
      <c r="BW55" s="126" t="s">
        <v>87</v>
      </c>
      <c r="BX55" s="126" t="s">
        <v>5</v>
      </c>
      <c r="CL55" s="126" t="s">
        <v>19</v>
      </c>
      <c r="CM55" s="126" t="s">
        <v>88</v>
      </c>
    </row>
    <row r="56" s="7" customFormat="1" ht="16.5" customHeight="1">
      <c r="A56" s="114" t="s">
        <v>82</v>
      </c>
      <c r="B56" s="115"/>
      <c r="C56" s="116"/>
      <c r="D56" s="117" t="s">
        <v>89</v>
      </c>
      <c r="E56" s="117"/>
      <c r="F56" s="117"/>
      <c r="G56" s="117"/>
      <c r="H56" s="117"/>
      <c r="I56" s="118"/>
      <c r="J56" s="117" t="s">
        <v>90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'IO 01 - Přípojka elektro,...'!J30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85</v>
      </c>
      <c r="AR56" s="121"/>
      <c r="AS56" s="122">
        <v>0</v>
      </c>
      <c r="AT56" s="123">
        <f>ROUND(SUM(AV56:AW56),2)</f>
        <v>0</v>
      </c>
      <c r="AU56" s="124">
        <f>'IO 01 - Přípojka elektro,...'!P87</f>
        <v>0</v>
      </c>
      <c r="AV56" s="123">
        <f>'IO 01 - Přípojka elektro,...'!J33</f>
        <v>0</v>
      </c>
      <c r="AW56" s="123">
        <f>'IO 01 - Přípojka elektro,...'!J34</f>
        <v>0</v>
      </c>
      <c r="AX56" s="123">
        <f>'IO 01 - Přípojka elektro,...'!J35</f>
        <v>0</v>
      </c>
      <c r="AY56" s="123">
        <f>'IO 01 - Přípojka elektro,...'!J36</f>
        <v>0</v>
      </c>
      <c r="AZ56" s="123">
        <f>'IO 01 - Přípojka elektro,...'!F33</f>
        <v>0</v>
      </c>
      <c r="BA56" s="123">
        <f>'IO 01 - Přípojka elektro,...'!F34</f>
        <v>0</v>
      </c>
      <c r="BB56" s="123">
        <f>'IO 01 - Přípojka elektro,...'!F35</f>
        <v>0</v>
      </c>
      <c r="BC56" s="123">
        <f>'IO 01 - Přípojka elektro,...'!F36</f>
        <v>0</v>
      </c>
      <c r="BD56" s="125">
        <f>'IO 01 - Přípojka elektro,...'!F37</f>
        <v>0</v>
      </c>
      <c r="BE56" s="7"/>
      <c r="BT56" s="126" t="s">
        <v>86</v>
      </c>
      <c r="BV56" s="126" t="s">
        <v>80</v>
      </c>
      <c r="BW56" s="126" t="s">
        <v>91</v>
      </c>
      <c r="BX56" s="126" t="s">
        <v>5</v>
      </c>
      <c r="CL56" s="126" t="s">
        <v>19</v>
      </c>
      <c r="CM56" s="126" t="s">
        <v>88</v>
      </c>
    </row>
    <row r="57" s="7" customFormat="1" ht="16.5" customHeight="1">
      <c r="A57" s="114" t="s">
        <v>82</v>
      </c>
      <c r="B57" s="115"/>
      <c r="C57" s="116"/>
      <c r="D57" s="117" t="s">
        <v>92</v>
      </c>
      <c r="E57" s="117"/>
      <c r="F57" s="117"/>
      <c r="G57" s="117"/>
      <c r="H57" s="117"/>
      <c r="I57" s="118"/>
      <c r="J57" s="117" t="s">
        <v>93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'IO 02 - Komunikace a osta...'!J30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85</v>
      </c>
      <c r="AR57" s="121"/>
      <c r="AS57" s="122">
        <v>0</v>
      </c>
      <c r="AT57" s="123">
        <f>ROUND(SUM(AV57:AW57),2)</f>
        <v>0</v>
      </c>
      <c r="AU57" s="124">
        <f>'IO 02 - Komunikace a osta...'!P85</f>
        <v>0</v>
      </c>
      <c r="AV57" s="123">
        <f>'IO 02 - Komunikace a osta...'!J33</f>
        <v>0</v>
      </c>
      <c r="AW57" s="123">
        <f>'IO 02 - Komunikace a osta...'!J34</f>
        <v>0</v>
      </c>
      <c r="AX57" s="123">
        <f>'IO 02 - Komunikace a osta...'!J35</f>
        <v>0</v>
      </c>
      <c r="AY57" s="123">
        <f>'IO 02 - Komunikace a osta...'!J36</f>
        <v>0</v>
      </c>
      <c r="AZ57" s="123">
        <f>'IO 02 - Komunikace a osta...'!F33</f>
        <v>0</v>
      </c>
      <c r="BA57" s="123">
        <f>'IO 02 - Komunikace a osta...'!F34</f>
        <v>0</v>
      </c>
      <c r="BB57" s="123">
        <f>'IO 02 - Komunikace a osta...'!F35</f>
        <v>0</v>
      </c>
      <c r="BC57" s="123">
        <f>'IO 02 - Komunikace a osta...'!F36</f>
        <v>0</v>
      </c>
      <c r="BD57" s="125">
        <f>'IO 02 - Komunikace a osta...'!F37</f>
        <v>0</v>
      </c>
      <c r="BE57" s="7"/>
      <c r="BT57" s="126" t="s">
        <v>86</v>
      </c>
      <c r="BV57" s="126" t="s">
        <v>80</v>
      </c>
      <c r="BW57" s="126" t="s">
        <v>94</v>
      </c>
      <c r="BX57" s="126" t="s">
        <v>5</v>
      </c>
      <c r="CL57" s="126" t="s">
        <v>19</v>
      </c>
      <c r="CM57" s="126" t="s">
        <v>88</v>
      </c>
    </row>
    <row r="58" s="7" customFormat="1" ht="24.75" customHeight="1">
      <c r="A58" s="114" t="s">
        <v>82</v>
      </c>
      <c r="B58" s="115"/>
      <c r="C58" s="116"/>
      <c r="D58" s="117" t="s">
        <v>95</v>
      </c>
      <c r="E58" s="117"/>
      <c r="F58" s="117"/>
      <c r="G58" s="117"/>
      <c r="H58" s="117"/>
      <c r="I58" s="118"/>
      <c r="J58" s="117" t="s">
        <v>96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9">
        <f>'IO 03 - Dešťová kanalizac...'!J30</f>
        <v>0</v>
      </c>
      <c r="AH58" s="118"/>
      <c r="AI58" s="118"/>
      <c r="AJ58" s="118"/>
      <c r="AK58" s="118"/>
      <c r="AL58" s="118"/>
      <c r="AM58" s="118"/>
      <c r="AN58" s="119">
        <f>SUM(AG58,AT58)</f>
        <v>0</v>
      </c>
      <c r="AO58" s="118"/>
      <c r="AP58" s="118"/>
      <c r="AQ58" s="120" t="s">
        <v>85</v>
      </c>
      <c r="AR58" s="121"/>
      <c r="AS58" s="122">
        <v>0</v>
      </c>
      <c r="AT58" s="123">
        <f>ROUND(SUM(AV58:AW58),2)</f>
        <v>0</v>
      </c>
      <c r="AU58" s="124">
        <f>'IO 03 - Dešťová kanalizac...'!P88</f>
        <v>0</v>
      </c>
      <c r="AV58" s="123">
        <f>'IO 03 - Dešťová kanalizac...'!J33</f>
        <v>0</v>
      </c>
      <c r="AW58" s="123">
        <f>'IO 03 - Dešťová kanalizac...'!J34</f>
        <v>0</v>
      </c>
      <c r="AX58" s="123">
        <f>'IO 03 - Dešťová kanalizac...'!J35</f>
        <v>0</v>
      </c>
      <c r="AY58" s="123">
        <f>'IO 03 - Dešťová kanalizac...'!J36</f>
        <v>0</v>
      </c>
      <c r="AZ58" s="123">
        <f>'IO 03 - Dešťová kanalizac...'!F33</f>
        <v>0</v>
      </c>
      <c r="BA58" s="123">
        <f>'IO 03 - Dešťová kanalizac...'!F34</f>
        <v>0</v>
      </c>
      <c r="BB58" s="123">
        <f>'IO 03 - Dešťová kanalizac...'!F35</f>
        <v>0</v>
      </c>
      <c r="BC58" s="123">
        <f>'IO 03 - Dešťová kanalizac...'!F36</f>
        <v>0</v>
      </c>
      <c r="BD58" s="125">
        <f>'IO 03 - Dešťová kanalizac...'!F37</f>
        <v>0</v>
      </c>
      <c r="BE58" s="7"/>
      <c r="BT58" s="126" t="s">
        <v>86</v>
      </c>
      <c r="BV58" s="126" t="s">
        <v>80</v>
      </c>
      <c r="BW58" s="126" t="s">
        <v>97</v>
      </c>
      <c r="BX58" s="126" t="s">
        <v>5</v>
      </c>
      <c r="CL58" s="126" t="s">
        <v>19</v>
      </c>
      <c r="CM58" s="126" t="s">
        <v>88</v>
      </c>
    </row>
    <row r="59" s="7" customFormat="1" ht="16.5" customHeight="1">
      <c r="A59" s="114" t="s">
        <v>82</v>
      </c>
      <c r="B59" s="115"/>
      <c r="C59" s="116"/>
      <c r="D59" s="117" t="s">
        <v>98</v>
      </c>
      <c r="E59" s="117"/>
      <c r="F59" s="117"/>
      <c r="G59" s="117"/>
      <c r="H59" s="117"/>
      <c r="I59" s="118"/>
      <c r="J59" s="117" t="s">
        <v>99</v>
      </c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9">
        <f>'VRN - Vedlejší rozpočtové...'!J30</f>
        <v>0</v>
      </c>
      <c r="AH59" s="118"/>
      <c r="AI59" s="118"/>
      <c r="AJ59" s="118"/>
      <c r="AK59" s="118"/>
      <c r="AL59" s="118"/>
      <c r="AM59" s="118"/>
      <c r="AN59" s="119">
        <f>SUM(AG59,AT59)</f>
        <v>0</v>
      </c>
      <c r="AO59" s="118"/>
      <c r="AP59" s="118"/>
      <c r="AQ59" s="120" t="s">
        <v>85</v>
      </c>
      <c r="AR59" s="121"/>
      <c r="AS59" s="127">
        <v>0</v>
      </c>
      <c r="AT59" s="128">
        <f>ROUND(SUM(AV59:AW59),2)</f>
        <v>0</v>
      </c>
      <c r="AU59" s="129">
        <f>'VRN - Vedlejší rozpočtové...'!P83</f>
        <v>0</v>
      </c>
      <c r="AV59" s="128">
        <f>'VRN - Vedlejší rozpočtové...'!J33</f>
        <v>0</v>
      </c>
      <c r="AW59" s="128">
        <f>'VRN - Vedlejší rozpočtové...'!J34</f>
        <v>0</v>
      </c>
      <c r="AX59" s="128">
        <f>'VRN - Vedlejší rozpočtové...'!J35</f>
        <v>0</v>
      </c>
      <c r="AY59" s="128">
        <f>'VRN - Vedlejší rozpočtové...'!J36</f>
        <v>0</v>
      </c>
      <c r="AZ59" s="128">
        <f>'VRN - Vedlejší rozpočtové...'!F33</f>
        <v>0</v>
      </c>
      <c r="BA59" s="128">
        <f>'VRN - Vedlejší rozpočtové...'!F34</f>
        <v>0</v>
      </c>
      <c r="BB59" s="128">
        <f>'VRN - Vedlejší rozpočtové...'!F35</f>
        <v>0</v>
      </c>
      <c r="BC59" s="128">
        <f>'VRN - Vedlejší rozpočtové...'!F36</f>
        <v>0</v>
      </c>
      <c r="BD59" s="130">
        <f>'VRN - Vedlejší rozpočtové...'!F37</f>
        <v>0</v>
      </c>
      <c r="BE59" s="7"/>
      <c r="BT59" s="126" t="s">
        <v>86</v>
      </c>
      <c r="BV59" s="126" t="s">
        <v>80</v>
      </c>
      <c r="BW59" s="126" t="s">
        <v>100</v>
      </c>
      <c r="BX59" s="126" t="s">
        <v>5</v>
      </c>
      <c r="CL59" s="126" t="s">
        <v>19</v>
      </c>
      <c r="CM59" s="126" t="s">
        <v>88</v>
      </c>
    </row>
    <row r="60" s="2" customFormat="1" ht="30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7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</row>
    <row r="61" s="2" customFormat="1" ht="6.96" customHeight="1">
      <c r="A61" s="41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47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</row>
  </sheetData>
  <sheetProtection sheet="1" formatColumns="0" formatRows="0" objects="1" scenarios="1" spinCount="100000" saltValue="DU3m8Ch18C2HZPwOzq1nGIDAsAt8D1tM38+Th3bGg0GCYHQy2K32hK25rFVead96+/MJm8fcwsLaOD6Ci/Ax4Q==" hashValue="J8/6d14MoUJRlIzJ1adcRFZL9bFkQNTmNa7Grrlo/cy8+joqTiq3IEinpc13WrV1pp/rdIjCNzW//pGjZuTdCQ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01 - Stavba zastřešené...'!C2" display="/"/>
    <hyperlink ref="A56" location="'IO 01 - Přípojka elektro,...'!C2" display="/"/>
    <hyperlink ref="A57" location="'IO 02 - Komunikace a osta...'!C2" display="/"/>
    <hyperlink ref="A58" location="'IO 03 - Dešťová kanalizac...'!C2" display="/"/>
    <hyperlink ref="A59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  <c r="AZ2" s="131" t="s">
        <v>101</v>
      </c>
      <c r="BA2" s="131" t="s">
        <v>102</v>
      </c>
      <c r="BB2" s="131" t="s">
        <v>19</v>
      </c>
      <c r="BC2" s="131" t="s">
        <v>103</v>
      </c>
      <c r="BD2" s="131" t="s">
        <v>104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88</v>
      </c>
      <c r="AZ3" s="131" t="s">
        <v>105</v>
      </c>
      <c r="BA3" s="131" t="s">
        <v>106</v>
      </c>
      <c r="BB3" s="131" t="s">
        <v>19</v>
      </c>
      <c r="BC3" s="131" t="s">
        <v>107</v>
      </c>
      <c r="BD3" s="131" t="s">
        <v>104</v>
      </c>
    </row>
    <row r="4" s="1" customFormat="1" ht="24.96" customHeight="1">
      <c r="B4" s="23"/>
      <c r="D4" s="134" t="s">
        <v>108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Hnojiště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109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110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9. 9. 2025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28</v>
      </c>
      <c r="F15" s="41"/>
      <c r="G15" s="41"/>
      <c r="H15" s="41"/>
      <c r="I15" s="136" t="s">
        <v>29</v>
      </c>
      <c r="J15" s="140" t="s">
        <v>30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29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26</v>
      </c>
      <c r="J20" s="140" t="s">
        <v>34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35</v>
      </c>
      <c r="F21" s="41"/>
      <c r="G21" s="41"/>
      <c r="H21" s="41"/>
      <c r="I21" s="136" t="s">
        <v>29</v>
      </c>
      <c r="J21" s="140" t="s">
        <v>36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38</v>
      </c>
      <c r="E23" s="41"/>
      <c r="F23" s="41"/>
      <c r="G23" s="41"/>
      <c r="H23" s="41"/>
      <c r="I23" s="136" t="s">
        <v>26</v>
      </c>
      <c r="J23" s="140" t="s">
        <v>39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40</v>
      </c>
      <c r="F24" s="41"/>
      <c r="G24" s="41"/>
      <c r="H24" s="41"/>
      <c r="I24" s="136" t="s">
        <v>29</v>
      </c>
      <c r="J24" s="140" t="s">
        <v>41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2"/>
      <c r="B27" s="143"/>
      <c r="C27" s="142"/>
      <c r="D27" s="142"/>
      <c r="E27" s="144" t="s">
        <v>43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ROUND(J89,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ROUND((SUM(BE89:BE320)),  2)</f>
        <v>0</v>
      </c>
      <c r="G33" s="41"/>
      <c r="H33" s="41"/>
      <c r="I33" s="152">
        <v>0.20999999999999999</v>
      </c>
      <c r="J33" s="151">
        <f>ROUND(((SUM(BE89:BE320))*I33),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ROUND((SUM(BF89:BF320)),  2)</f>
        <v>0</v>
      </c>
      <c r="G34" s="41"/>
      <c r="H34" s="41"/>
      <c r="I34" s="152">
        <v>0.12</v>
      </c>
      <c r="J34" s="151">
        <f>ROUND(((SUM(BF89:BF320))*I34),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ROUND((SUM(BG89:BG320)),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ROUND((SUM(BH89:BH320)),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ROUND((SUM(BI89:BI320)),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111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Hnojiště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109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 01 - Stavba zastřešeného hnojiště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Droužkovická 291, 431 41 Údlice</v>
      </c>
      <c r="G52" s="43"/>
      <c r="H52" s="43"/>
      <c r="I52" s="35" t="s">
        <v>23</v>
      </c>
      <c r="J52" s="75" t="str">
        <f>IF(J12="","",J12)</f>
        <v>9. 9. 2025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VAIGL A SYN spol. s r.o.</v>
      </c>
      <c r="G54" s="43"/>
      <c r="H54" s="43"/>
      <c r="I54" s="35" t="s">
        <v>33</v>
      </c>
      <c r="J54" s="39" t="str">
        <f>E21</f>
        <v>ipon-arch,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38</v>
      </c>
      <c r="J55" s="39" t="str">
        <f>E24</f>
        <v>Kroupa &amp; Štěpánek stavby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112</v>
      </c>
      <c r="D57" s="166"/>
      <c r="E57" s="166"/>
      <c r="F57" s="166"/>
      <c r="G57" s="166"/>
      <c r="H57" s="166"/>
      <c r="I57" s="166"/>
      <c r="J57" s="167" t="s">
        <v>113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J89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114</v>
      </c>
    </row>
    <row r="60" s="9" customFormat="1" ht="24.96" customHeight="1">
      <c r="A60" s="9"/>
      <c r="B60" s="169"/>
      <c r="C60" s="170"/>
      <c r="D60" s="171" t="s">
        <v>115</v>
      </c>
      <c r="E60" s="172"/>
      <c r="F60" s="172"/>
      <c r="G60" s="172"/>
      <c r="H60" s="172"/>
      <c r="I60" s="172"/>
      <c r="J60" s="173">
        <f>J90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116</v>
      </c>
      <c r="E61" s="178"/>
      <c r="F61" s="178"/>
      <c r="G61" s="178"/>
      <c r="H61" s="178"/>
      <c r="I61" s="178"/>
      <c r="J61" s="179">
        <f>J91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117</v>
      </c>
      <c r="E62" s="178"/>
      <c r="F62" s="178"/>
      <c r="G62" s="178"/>
      <c r="H62" s="178"/>
      <c r="I62" s="178"/>
      <c r="J62" s="179">
        <f>J137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118</v>
      </c>
      <c r="E63" s="178"/>
      <c r="F63" s="178"/>
      <c r="G63" s="178"/>
      <c r="H63" s="178"/>
      <c r="I63" s="178"/>
      <c r="J63" s="179">
        <f>J199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119</v>
      </c>
      <c r="E64" s="178"/>
      <c r="F64" s="178"/>
      <c r="G64" s="178"/>
      <c r="H64" s="178"/>
      <c r="I64" s="178"/>
      <c r="J64" s="179">
        <f>J224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120</v>
      </c>
      <c r="E65" s="178"/>
      <c r="F65" s="178"/>
      <c r="G65" s="178"/>
      <c r="H65" s="178"/>
      <c r="I65" s="178"/>
      <c r="J65" s="179">
        <f>J273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5"/>
      <c r="C66" s="176"/>
      <c r="D66" s="177" t="s">
        <v>121</v>
      </c>
      <c r="E66" s="178"/>
      <c r="F66" s="178"/>
      <c r="G66" s="178"/>
      <c r="H66" s="178"/>
      <c r="I66" s="178"/>
      <c r="J66" s="179">
        <f>J287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9"/>
      <c r="C67" s="170"/>
      <c r="D67" s="171" t="s">
        <v>122</v>
      </c>
      <c r="E67" s="172"/>
      <c r="F67" s="172"/>
      <c r="G67" s="172"/>
      <c r="H67" s="172"/>
      <c r="I67" s="172"/>
      <c r="J67" s="173">
        <f>J290</f>
        <v>0</v>
      </c>
      <c r="K67" s="170"/>
      <c r="L67" s="174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5"/>
      <c r="C68" s="176"/>
      <c r="D68" s="177" t="s">
        <v>123</v>
      </c>
      <c r="E68" s="178"/>
      <c r="F68" s="178"/>
      <c r="G68" s="178"/>
      <c r="H68" s="178"/>
      <c r="I68" s="178"/>
      <c r="J68" s="179">
        <f>J291</f>
        <v>0</v>
      </c>
      <c r="K68" s="176"/>
      <c r="L68" s="18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5"/>
      <c r="C69" s="176"/>
      <c r="D69" s="177" t="s">
        <v>124</v>
      </c>
      <c r="E69" s="178"/>
      <c r="F69" s="178"/>
      <c r="G69" s="178"/>
      <c r="H69" s="178"/>
      <c r="I69" s="178"/>
      <c r="J69" s="179">
        <f>J304</f>
        <v>0</v>
      </c>
      <c r="K69" s="176"/>
      <c r="L69" s="18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5" s="2" customFormat="1" ht="6.96" customHeight="1">
      <c r="A75" s="41"/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24.96" customHeight="1">
      <c r="A76" s="41"/>
      <c r="B76" s="42"/>
      <c r="C76" s="26" t="s">
        <v>125</v>
      </c>
      <c r="D76" s="43"/>
      <c r="E76" s="43"/>
      <c r="F76" s="43"/>
      <c r="G76" s="43"/>
      <c r="H76" s="43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16</v>
      </c>
      <c r="D78" s="43"/>
      <c r="E78" s="43"/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164" t="str">
        <f>E7</f>
        <v>Hnojiště</v>
      </c>
      <c r="F79" s="35"/>
      <c r="G79" s="35"/>
      <c r="H79" s="35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109</v>
      </c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72" t="str">
        <f>E9</f>
        <v>SO 01 - Stavba zastřešeného hnojiště</v>
      </c>
      <c r="F81" s="43"/>
      <c r="G81" s="43"/>
      <c r="H81" s="43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21</v>
      </c>
      <c r="D83" s="43"/>
      <c r="E83" s="43"/>
      <c r="F83" s="30" t="str">
        <f>F12</f>
        <v>Droužkovická 291, 431 41 Údlice</v>
      </c>
      <c r="G83" s="43"/>
      <c r="H83" s="43"/>
      <c r="I83" s="35" t="s">
        <v>23</v>
      </c>
      <c r="J83" s="75" t="str">
        <f>IF(J12="","",J12)</f>
        <v>9. 9. 2025</v>
      </c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25</v>
      </c>
      <c r="D85" s="43"/>
      <c r="E85" s="43"/>
      <c r="F85" s="30" t="str">
        <f>E15</f>
        <v>VAIGL A SYN spol. s r.o.</v>
      </c>
      <c r="G85" s="43"/>
      <c r="H85" s="43"/>
      <c r="I85" s="35" t="s">
        <v>33</v>
      </c>
      <c r="J85" s="39" t="str">
        <f>E21</f>
        <v>ipon-arch, s.r.o.</v>
      </c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25.65" customHeight="1">
      <c r="A86" s="41"/>
      <c r="B86" s="42"/>
      <c r="C86" s="35" t="s">
        <v>31</v>
      </c>
      <c r="D86" s="43"/>
      <c r="E86" s="43"/>
      <c r="F86" s="30" t="str">
        <f>IF(E18="","",E18)</f>
        <v>Vyplň údaj</v>
      </c>
      <c r="G86" s="43"/>
      <c r="H86" s="43"/>
      <c r="I86" s="35" t="s">
        <v>38</v>
      </c>
      <c r="J86" s="39" t="str">
        <f>E24</f>
        <v>Kroupa &amp; Štěpánek stavby</v>
      </c>
      <c r="K86" s="43"/>
      <c r="L86" s="13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0.32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3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11" customFormat="1" ht="29.28" customHeight="1">
      <c r="A88" s="181"/>
      <c r="B88" s="182"/>
      <c r="C88" s="183" t="s">
        <v>126</v>
      </c>
      <c r="D88" s="184" t="s">
        <v>63</v>
      </c>
      <c r="E88" s="184" t="s">
        <v>59</v>
      </c>
      <c r="F88" s="184" t="s">
        <v>60</v>
      </c>
      <c r="G88" s="184" t="s">
        <v>127</v>
      </c>
      <c r="H88" s="184" t="s">
        <v>128</v>
      </c>
      <c r="I88" s="184" t="s">
        <v>129</v>
      </c>
      <c r="J88" s="184" t="s">
        <v>113</v>
      </c>
      <c r="K88" s="185" t="s">
        <v>130</v>
      </c>
      <c r="L88" s="186"/>
      <c r="M88" s="95" t="s">
        <v>19</v>
      </c>
      <c r="N88" s="96" t="s">
        <v>48</v>
      </c>
      <c r="O88" s="96" t="s">
        <v>131</v>
      </c>
      <c r="P88" s="96" t="s">
        <v>132</v>
      </c>
      <c r="Q88" s="96" t="s">
        <v>133</v>
      </c>
      <c r="R88" s="96" t="s">
        <v>134</v>
      </c>
      <c r="S88" s="96" t="s">
        <v>135</v>
      </c>
      <c r="T88" s="97" t="s">
        <v>136</v>
      </c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</row>
    <row r="89" s="2" customFormat="1" ht="22.8" customHeight="1">
      <c r="A89" s="41"/>
      <c r="B89" s="42"/>
      <c r="C89" s="102" t="s">
        <v>137</v>
      </c>
      <c r="D89" s="43"/>
      <c r="E89" s="43"/>
      <c r="F89" s="43"/>
      <c r="G89" s="43"/>
      <c r="H89" s="43"/>
      <c r="I89" s="43"/>
      <c r="J89" s="187">
        <f>BK89</f>
        <v>0</v>
      </c>
      <c r="K89" s="43"/>
      <c r="L89" s="47"/>
      <c r="M89" s="98"/>
      <c r="N89" s="188"/>
      <c r="O89" s="99"/>
      <c r="P89" s="189">
        <f>P90+P290</f>
        <v>0</v>
      </c>
      <c r="Q89" s="99"/>
      <c r="R89" s="189">
        <f>R90+R290</f>
        <v>5126.0330343180003</v>
      </c>
      <c r="S89" s="99"/>
      <c r="T89" s="190">
        <f>T90+T290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77</v>
      </c>
      <c r="AU89" s="20" t="s">
        <v>114</v>
      </c>
      <c r="BK89" s="191">
        <f>BK90+BK290</f>
        <v>0</v>
      </c>
    </row>
    <row r="90" s="12" customFormat="1" ht="25.92" customHeight="1">
      <c r="A90" s="12"/>
      <c r="B90" s="192"/>
      <c r="C90" s="193"/>
      <c r="D90" s="194" t="s">
        <v>77</v>
      </c>
      <c r="E90" s="195" t="s">
        <v>138</v>
      </c>
      <c r="F90" s="195" t="s">
        <v>139</v>
      </c>
      <c r="G90" s="193"/>
      <c r="H90" s="193"/>
      <c r="I90" s="196"/>
      <c r="J90" s="197">
        <f>BK90</f>
        <v>0</v>
      </c>
      <c r="K90" s="193"/>
      <c r="L90" s="198"/>
      <c r="M90" s="199"/>
      <c r="N90" s="200"/>
      <c r="O90" s="200"/>
      <c r="P90" s="201">
        <f>P91+P137+P199+P224+P273+P287</f>
        <v>0</v>
      </c>
      <c r="Q90" s="200"/>
      <c r="R90" s="201">
        <f>R91+R137+R199+R224+R273+R287</f>
        <v>5123.7734863180003</v>
      </c>
      <c r="S90" s="200"/>
      <c r="T90" s="202">
        <f>T91+T137+T199+T224+T273+T287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3" t="s">
        <v>86</v>
      </c>
      <c r="AT90" s="204" t="s">
        <v>77</v>
      </c>
      <c r="AU90" s="204" t="s">
        <v>78</v>
      </c>
      <c r="AY90" s="203" t="s">
        <v>140</v>
      </c>
      <c r="BK90" s="205">
        <f>BK91+BK137+BK199+BK224+BK273+BK287</f>
        <v>0</v>
      </c>
    </row>
    <row r="91" s="12" customFormat="1" ht="22.8" customHeight="1">
      <c r="A91" s="12"/>
      <c r="B91" s="192"/>
      <c r="C91" s="193"/>
      <c r="D91" s="194" t="s">
        <v>77</v>
      </c>
      <c r="E91" s="206" t="s">
        <v>86</v>
      </c>
      <c r="F91" s="206" t="s">
        <v>141</v>
      </c>
      <c r="G91" s="193"/>
      <c r="H91" s="193"/>
      <c r="I91" s="196"/>
      <c r="J91" s="207">
        <f>BK91</f>
        <v>0</v>
      </c>
      <c r="K91" s="193"/>
      <c r="L91" s="198"/>
      <c r="M91" s="199"/>
      <c r="N91" s="200"/>
      <c r="O91" s="200"/>
      <c r="P91" s="201">
        <f>SUM(P92:P136)</f>
        <v>0</v>
      </c>
      <c r="Q91" s="200"/>
      <c r="R91" s="201">
        <f>SUM(R92:R136)</f>
        <v>0</v>
      </c>
      <c r="S91" s="200"/>
      <c r="T91" s="202">
        <f>SUM(T92:T136)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3" t="s">
        <v>86</v>
      </c>
      <c r="AT91" s="204" t="s">
        <v>77</v>
      </c>
      <c r="AU91" s="204" t="s">
        <v>86</v>
      </c>
      <c r="AY91" s="203" t="s">
        <v>140</v>
      </c>
      <c r="BK91" s="205">
        <f>SUM(BK92:BK136)</f>
        <v>0</v>
      </c>
    </row>
    <row r="92" s="2" customFormat="1" ht="21.75" customHeight="1">
      <c r="A92" s="41"/>
      <c r="B92" s="42"/>
      <c r="C92" s="208" t="s">
        <v>86</v>
      </c>
      <c r="D92" s="208" t="s">
        <v>142</v>
      </c>
      <c r="E92" s="209" t="s">
        <v>143</v>
      </c>
      <c r="F92" s="210" t="s">
        <v>144</v>
      </c>
      <c r="G92" s="211" t="s">
        <v>145</v>
      </c>
      <c r="H92" s="212">
        <v>1435.48</v>
      </c>
      <c r="I92" s="213"/>
      <c r="J92" s="214">
        <f>ROUND(I92*H92,2)</f>
        <v>0</v>
      </c>
      <c r="K92" s="210" t="s">
        <v>146</v>
      </c>
      <c r="L92" s="47"/>
      <c r="M92" s="215" t="s">
        <v>19</v>
      </c>
      <c r="N92" s="216" t="s">
        <v>49</v>
      </c>
      <c r="O92" s="87"/>
      <c r="P92" s="217">
        <f>O92*H92</f>
        <v>0</v>
      </c>
      <c r="Q92" s="217">
        <v>0</v>
      </c>
      <c r="R92" s="217">
        <f>Q92*H92</f>
        <v>0</v>
      </c>
      <c r="S92" s="217">
        <v>0</v>
      </c>
      <c r="T92" s="218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9" t="s">
        <v>147</v>
      </c>
      <c r="AT92" s="219" t="s">
        <v>142</v>
      </c>
      <c r="AU92" s="219" t="s">
        <v>88</v>
      </c>
      <c r="AY92" s="20" t="s">
        <v>140</v>
      </c>
      <c r="BE92" s="220">
        <f>IF(N92="základní",J92,0)</f>
        <v>0</v>
      </c>
      <c r="BF92" s="220">
        <f>IF(N92="snížená",J92,0)</f>
        <v>0</v>
      </c>
      <c r="BG92" s="220">
        <f>IF(N92="zákl. přenesená",J92,0)</f>
        <v>0</v>
      </c>
      <c r="BH92" s="220">
        <f>IF(N92="sníž. přenesená",J92,0)</f>
        <v>0</v>
      </c>
      <c r="BI92" s="220">
        <f>IF(N92="nulová",J92,0)</f>
        <v>0</v>
      </c>
      <c r="BJ92" s="20" t="s">
        <v>86</v>
      </c>
      <c r="BK92" s="220">
        <f>ROUND(I92*H92,2)</f>
        <v>0</v>
      </c>
      <c r="BL92" s="20" t="s">
        <v>147</v>
      </c>
      <c r="BM92" s="219" t="s">
        <v>148</v>
      </c>
    </row>
    <row r="93" s="2" customFormat="1">
      <c r="A93" s="41"/>
      <c r="B93" s="42"/>
      <c r="C93" s="43"/>
      <c r="D93" s="221" t="s">
        <v>149</v>
      </c>
      <c r="E93" s="43"/>
      <c r="F93" s="222" t="s">
        <v>150</v>
      </c>
      <c r="G93" s="43"/>
      <c r="H93" s="43"/>
      <c r="I93" s="223"/>
      <c r="J93" s="43"/>
      <c r="K93" s="43"/>
      <c r="L93" s="47"/>
      <c r="M93" s="224"/>
      <c r="N93" s="225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149</v>
      </c>
      <c r="AU93" s="20" t="s">
        <v>88</v>
      </c>
    </row>
    <row r="94" s="13" customFormat="1">
      <c r="A94" s="13"/>
      <c r="B94" s="226"/>
      <c r="C94" s="227"/>
      <c r="D94" s="228" t="s">
        <v>151</v>
      </c>
      <c r="E94" s="229" t="s">
        <v>19</v>
      </c>
      <c r="F94" s="230" t="s">
        <v>152</v>
      </c>
      <c r="G94" s="227"/>
      <c r="H94" s="231">
        <v>1435.48</v>
      </c>
      <c r="I94" s="232"/>
      <c r="J94" s="227"/>
      <c r="K94" s="227"/>
      <c r="L94" s="233"/>
      <c r="M94" s="234"/>
      <c r="N94" s="235"/>
      <c r="O94" s="235"/>
      <c r="P94" s="235"/>
      <c r="Q94" s="235"/>
      <c r="R94" s="235"/>
      <c r="S94" s="235"/>
      <c r="T94" s="23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151</v>
      </c>
      <c r="AU94" s="237" t="s">
        <v>88</v>
      </c>
      <c r="AV94" s="13" t="s">
        <v>88</v>
      </c>
      <c r="AW94" s="13" t="s">
        <v>37</v>
      </c>
      <c r="AX94" s="13" t="s">
        <v>78</v>
      </c>
      <c r="AY94" s="237" t="s">
        <v>140</v>
      </c>
    </row>
    <row r="95" s="14" customFormat="1">
      <c r="A95" s="14"/>
      <c r="B95" s="238"/>
      <c r="C95" s="239"/>
      <c r="D95" s="228" t="s">
        <v>151</v>
      </c>
      <c r="E95" s="240" t="s">
        <v>19</v>
      </c>
      <c r="F95" s="241" t="s">
        <v>153</v>
      </c>
      <c r="G95" s="239"/>
      <c r="H95" s="242">
        <v>1435.48</v>
      </c>
      <c r="I95" s="243"/>
      <c r="J95" s="239"/>
      <c r="K95" s="239"/>
      <c r="L95" s="244"/>
      <c r="M95" s="245"/>
      <c r="N95" s="246"/>
      <c r="O95" s="246"/>
      <c r="P95" s="246"/>
      <c r="Q95" s="246"/>
      <c r="R95" s="246"/>
      <c r="S95" s="246"/>
      <c r="T95" s="247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8" t="s">
        <v>151</v>
      </c>
      <c r="AU95" s="248" t="s">
        <v>88</v>
      </c>
      <c r="AV95" s="14" t="s">
        <v>147</v>
      </c>
      <c r="AW95" s="14" t="s">
        <v>37</v>
      </c>
      <c r="AX95" s="14" t="s">
        <v>86</v>
      </c>
      <c r="AY95" s="248" t="s">
        <v>140</v>
      </c>
    </row>
    <row r="96" s="2" customFormat="1" ht="24.15" customHeight="1">
      <c r="A96" s="41"/>
      <c r="B96" s="42"/>
      <c r="C96" s="208" t="s">
        <v>88</v>
      </c>
      <c r="D96" s="208" t="s">
        <v>142</v>
      </c>
      <c r="E96" s="209" t="s">
        <v>154</v>
      </c>
      <c r="F96" s="210" t="s">
        <v>155</v>
      </c>
      <c r="G96" s="211" t="s">
        <v>145</v>
      </c>
      <c r="H96" s="212">
        <v>7.1280000000000001</v>
      </c>
      <c r="I96" s="213"/>
      <c r="J96" s="214">
        <f>ROUND(I96*H96,2)</f>
        <v>0</v>
      </c>
      <c r="K96" s="210" t="s">
        <v>146</v>
      </c>
      <c r="L96" s="47"/>
      <c r="M96" s="215" t="s">
        <v>19</v>
      </c>
      <c r="N96" s="216" t="s">
        <v>49</v>
      </c>
      <c r="O96" s="87"/>
      <c r="P96" s="217">
        <f>O96*H96</f>
        <v>0</v>
      </c>
      <c r="Q96" s="217">
        <v>0</v>
      </c>
      <c r="R96" s="217">
        <f>Q96*H96</f>
        <v>0</v>
      </c>
      <c r="S96" s="217">
        <v>0</v>
      </c>
      <c r="T96" s="218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9" t="s">
        <v>147</v>
      </c>
      <c r="AT96" s="219" t="s">
        <v>142</v>
      </c>
      <c r="AU96" s="219" t="s">
        <v>88</v>
      </c>
      <c r="AY96" s="20" t="s">
        <v>140</v>
      </c>
      <c r="BE96" s="220">
        <f>IF(N96="základní",J96,0)</f>
        <v>0</v>
      </c>
      <c r="BF96" s="220">
        <f>IF(N96="snížená",J96,0)</f>
        <v>0</v>
      </c>
      <c r="BG96" s="220">
        <f>IF(N96="zákl. přenesená",J96,0)</f>
        <v>0</v>
      </c>
      <c r="BH96" s="220">
        <f>IF(N96="sníž. přenesená",J96,0)</f>
        <v>0</v>
      </c>
      <c r="BI96" s="220">
        <f>IF(N96="nulová",J96,0)</f>
        <v>0</v>
      </c>
      <c r="BJ96" s="20" t="s">
        <v>86</v>
      </c>
      <c r="BK96" s="220">
        <f>ROUND(I96*H96,2)</f>
        <v>0</v>
      </c>
      <c r="BL96" s="20" t="s">
        <v>147</v>
      </c>
      <c r="BM96" s="219" t="s">
        <v>156</v>
      </c>
    </row>
    <row r="97" s="2" customFormat="1">
      <c r="A97" s="41"/>
      <c r="B97" s="42"/>
      <c r="C97" s="43"/>
      <c r="D97" s="221" t="s">
        <v>149</v>
      </c>
      <c r="E97" s="43"/>
      <c r="F97" s="222" t="s">
        <v>157</v>
      </c>
      <c r="G97" s="43"/>
      <c r="H97" s="43"/>
      <c r="I97" s="223"/>
      <c r="J97" s="43"/>
      <c r="K97" s="43"/>
      <c r="L97" s="47"/>
      <c r="M97" s="224"/>
      <c r="N97" s="225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149</v>
      </c>
      <c r="AU97" s="20" t="s">
        <v>88</v>
      </c>
    </row>
    <row r="98" s="13" customFormat="1">
      <c r="A98" s="13"/>
      <c r="B98" s="226"/>
      <c r="C98" s="227"/>
      <c r="D98" s="228" t="s">
        <v>151</v>
      </c>
      <c r="E98" s="229" t="s">
        <v>19</v>
      </c>
      <c r="F98" s="230" t="s">
        <v>158</v>
      </c>
      <c r="G98" s="227"/>
      <c r="H98" s="231">
        <v>7.1280000000000001</v>
      </c>
      <c r="I98" s="232"/>
      <c r="J98" s="227"/>
      <c r="K98" s="227"/>
      <c r="L98" s="233"/>
      <c r="M98" s="234"/>
      <c r="N98" s="235"/>
      <c r="O98" s="235"/>
      <c r="P98" s="235"/>
      <c r="Q98" s="235"/>
      <c r="R98" s="235"/>
      <c r="S98" s="235"/>
      <c r="T98" s="236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151</v>
      </c>
      <c r="AU98" s="237" t="s">
        <v>88</v>
      </c>
      <c r="AV98" s="13" t="s">
        <v>88</v>
      </c>
      <c r="AW98" s="13" t="s">
        <v>37</v>
      </c>
      <c r="AX98" s="13" t="s">
        <v>78</v>
      </c>
      <c r="AY98" s="237" t="s">
        <v>140</v>
      </c>
    </row>
    <row r="99" s="14" customFormat="1">
      <c r="A99" s="14"/>
      <c r="B99" s="238"/>
      <c r="C99" s="239"/>
      <c r="D99" s="228" t="s">
        <v>151</v>
      </c>
      <c r="E99" s="240" t="s">
        <v>19</v>
      </c>
      <c r="F99" s="241" t="s">
        <v>153</v>
      </c>
      <c r="G99" s="239"/>
      <c r="H99" s="242">
        <v>7.1280000000000001</v>
      </c>
      <c r="I99" s="243"/>
      <c r="J99" s="239"/>
      <c r="K99" s="239"/>
      <c r="L99" s="244"/>
      <c r="M99" s="245"/>
      <c r="N99" s="246"/>
      <c r="O99" s="246"/>
      <c r="P99" s="246"/>
      <c r="Q99" s="246"/>
      <c r="R99" s="246"/>
      <c r="S99" s="246"/>
      <c r="T99" s="24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8" t="s">
        <v>151</v>
      </c>
      <c r="AU99" s="248" t="s">
        <v>88</v>
      </c>
      <c r="AV99" s="14" t="s">
        <v>147</v>
      </c>
      <c r="AW99" s="14" t="s">
        <v>37</v>
      </c>
      <c r="AX99" s="14" t="s">
        <v>86</v>
      </c>
      <c r="AY99" s="248" t="s">
        <v>140</v>
      </c>
    </row>
    <row r="100" s="2" customFormat="1" ht="24.15" customHeight="1">
      <c r="A100" s="41"/>
      <c r="B100" s="42"/>
      <c r="C100" s="208" t="s">
        <v>104</v>
      </c>
      <c r="D100" s="208" t="s">
        <v>142</v>
      </c>
      <c r="E100" s="209" t="s">
        <v>159</v>
      </c>
      <c r="F100" s="210" t="s">
        <v>160</v>
      </c>
      <c r="G100" s="211" t="s">
        <v>145</v>
      </c>
      <c r="H100" s="212">
        <v>7.4800000000000004</v>
      </c>
      <c r="I100" s="213"/>
      <c r="J100" s="214">
        <f>ROUND(I100*H100,2)</f>
        <v>0</v>
      </c>
      <c r="K100" s="210" t="s">
        <v>146</v>
      </c>
      <c r="L100" s="47"/>
      <c r="M100" s="215" t="s">
        <v>19</v>
      </c>
      <c r="N100" s="216" t="s">
        <v>49</v>
      </c>
      <c r="O100" s="87"/>
      <c r="P100" s="217">
        <f>O100*H100</f>
        <v>0</v>
      </c>
      <c r="Q100" s="217">
        <v>0</v>
      </c>
      <c r="R100" s="217">
        <f>Q100*H100</f>
        <v>0</v>
      </c>
      <c r="S100" s="217">
        <v>0</v>
      </c>
      <c r="T100" s="218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9" t="s">
        <v>147</v>
      </c>
      <c r="AT100" s="219" t="s">
        <v>142</v>
      </c>
      <c r="AU100" s="219" t="s">
        <v>88</v>
      </c>
      <c r="AY100" s="20" t="s">
        <v>140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20" t="s">
        <v>86</v>
      </c>
      <c r="BK100" s="220">
        <f>ROUND(I100*H100,2)</f>
        <v>0</v>
      </c>
      <c r="BL100" s="20" t="s">
        <v>147</v>
      </c>
      <c r="BM100" s="219" t="s">
        <v>161</v>
      </c>
    </row>
    <row r="101" s="2" customFormat="1">
      <c r="A101" s="41"/>
      <c r="B101" s="42"/>
      <c r="C101" s="43"/>
      <c r="D101" s="221" t="s">
        <v>149</v>
      </c>
      <c r="E101" s="43"/>
      <c r="F101" s="222" t="s">
        <v>162</v>
      </c>
      <c r="G101" s="43"/>
      <c r="H101" s="43"/>
      <c r="I101" s="223"/>
      <c r="J101" s="43"/>
      <c r="K101" s="43"/>
      <c r="L101" s="47"/>
      <c r="M101" s="224"/>
      <c r="N101" s="225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149</v>
      </c>
      <c r="AU101" s="20" t="s">
        <v>88</v>
      </c>
    </row>
    <row r="102" s="13" customFormat="1">
      <c r="A102" s="13"/>
      <c r="B102" s="226"/>
      <c r="C102" s="227"/>
      <c r="D102" s="228" t="s">
        <v>151</v>
      </c>
      <c r="E102" s="229" t="s">
        <v>19</v>
      </c>
      <c r="F102" s="230" t="s">
        <v>163</v>
      </c>
      <c r="G102" s="227"/>
      <c r="H102" s="231">
        <v>7.4800000000000004</v>
      </c>
      <c r="I102" s="232"/>
      <c r="J102" s="227"/>
      <c r="K102" s="227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151</v>
      </c>
      <c r="AU102" s="237" t="s">
        <v>88</v>
      </c>
      <c r="AV102" s="13" t="s">
        <v>88</v>
      </c>
      <c r="AW102" s="13" t="s">
        <v>37</v>
      </c>
      <c r="AX102" s="13" t="s">
        <v>78</v>
      </c>
      <c r="AY102" s="237" t="s">
        <v>140</v>
      </c>
    </row>
    <row r="103" s="14" customFormat="1">
      <c r="A103" s="14"/>
      <c r="B103" s="238"/>
      <c r="C103" s="239"/>
      <c r="D103" s="228" t="s">
        <v>151</v>
      </c>
      <c r="E103" s="240" t="s">
        <v>19</v>
      </c>
      <c r="F103" s="241" t="s">
        <v>153</v>
      </c>
      <c r="G103" s="239"/>
      <c r="H103" s="242">
        <v>7.4800000000000004</v>
      </c>
      <c r="I103" s="243"/>
      <c r="J103" s="239"/>
      <c r="K103" s="239"/>
      <c r="L103" s="244"/>
      <c r="M103" s="245"/>
      <c r="N103" s="246"/>
      <c r="O103" s="246"/>
      <c r="P103" s="246"/>
      <c r="Q103" s="246"/>
      <c r="R103" s="246"/>
      <c r="S103" s="246"/>
      <c r="T103" s="24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8" t="s">
        <v>151</v>
      </c>
      <c r="AU103" s="248" t="s">
        <v>88</v>
      </c>
      <c r="AV103" s="14" t="s">
        <v>147</v>
      </c>
      <c r="AW103" s="14" t="s">
        <v>37</v>
      </c>
      <c r="AX103" s="14" t="s">
        <v>86</v>
      </c>
      <c r="AY103" s="248" t="s">
        <v>140</v>
      </c>
    </row>
    <row r="104" s="2" customFormat="1" ht="24.15" customHeight="1">
      <c r="A104" s="41"/>
      <c r="B104" s="42"/>
      <c r="C104" s="208" t="s">
        <v>147</v>
      </c>
      <c r="D104" s="208" t="s">
        <v>142</v>
      </c>
      <c r="E104" s="209" t="s">
        <v>164</v>
      </c>
      <c r="F104" s="210" t="s">
        <v>165</v>
      </c>
      <c r="G104" s="211" t="s">
        <v>145</v>
      </c>
      <c r="H104" s="212">
        <v>383.75999999999999</v>
      </c>
      <c r="I104" s="213"/>
      <c r="J104" s="214">
        <f>ROUND(I104*H104,2)</f>
        <v>0</v>
      </c>
      <c r="K104" s="210" t="s">
        <v>146</v>
      </c>
      <c r="L104" s="47"/>
      <c r="M104" s="215" t="s">
        <v>19</v>
      </c>
      <c r="N104" s="216" t="s">
        <v>49</v>
      </c>
      <c r="O104" s="87"/>
      <c r="P104" s="217">
        <f>O104*H104</f>
        <v>0</v>
      </c>
      <c r="Q104" s="217">
        <v>0</v>
      </c>
      <c r="R104" s="217">
        <f>Q104*H104</f>
        <v>0</v>
      </c>
      <c r="S104" s="217">
        <v>0</v>
      </c>
      <c r="T104" s="218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9" t="s">
        <v>147</v>
      </c>
      <c r="AT104" s="219" t="s">
        <v>142</v>
      </c>
      <c r="AU104" s="219" t="s">
        <v>88</v>
      </c>
      <c r="AY104" s="20" t="s">
        <v>140</v>
      </c>
      <c r="BE104" s="220">
        <f>IF(N104="základní",J104,0)</f>
        <v>0</v>
      </c>
      <c r="BF104" s="220">
        <f>IF(N104="snížená",J104,0)</f>
        <v>0</v>
      </c>
      <c r="BG104" s="220">
        <f>IF(N104="zákl. přenesená",J104,0)</f>
        <v>0</v>
      </c>
      <c r="BH104" s="220">
        <f>IF(N104="sníž. přenesená",J104,0)</f>
        <v>0</v>
      </c>
      <c r="BI104" s="220">
        <f>IF(N104="nulová",J104,0)</f>
        <v>0</v>
      </c>
      <c r="BJ104" s="20" t="s">
        <v>86</v>
      </c>
      <c r="BK104" s="220">
        <f>ROUND(I104*H104,2)</f>
        <v>0</v>
      </c>
      <c r="BL104" s="20" t="s">
        <v>147</v>
      </c>
      <c r="BM104" s="219" t="s">
        <v>166</v>
      </c>
    </row>
    <row r="105" s="2" customFormat="1">
      <c r="A105" s="41"/>
      <c r="B105" s="42"/>
      <c r="C105" s="43"/>
      <c r="D105" s="221" t="s">
        <v>149</v>
      </c>
      <c r="E105" s="43"/>
      <c r="F105" s="222" t="s">
        <v>167</v>
      </c>
      <c r="G105" s="43"/>
      <c r="H105" s="43"/>
      <c r="I105" s="223"/>
      <c r="J105" s="43"/>
      <c r="K105" s="43"/>
      <c r="L105" s="47"/>
      <c r="M105" s="224"/>
      <c r="N105" s="225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149</v>
      </c>
      <c r="AU105" s="20" t="s">
        <v>88</v>
      </c>
    </row>
    <row r="106" s="13" customFormat="1">
      <c r="A106" s="13"/>
      <c r="B106" s="226"/>
      <c r="C106" s="227"/>
      <c r="D106" s="228" t="s">
        <v>151</v>
      </c>
      <c r="E106" s="229" t="s">
        <v>19</v>
      </c>
      <c r="F106" s="230" t="s">
        <v>168</v>
      </c>
      <c r="G106" s="227"/>
      <c r="H106" s="231">
        <v>383.75999999999999</v>
      </c>
      <c r="I106" s="232"/>
      <c r="J106" s="227"/>
      <c r="K106" s="227"/>
      <c r="L106" s="233"/>
      <c r="M106" s="234"/>
      <c r="N106" s="235"/>
      <c r="O106" s="235"/>
      <c r="P106" s="235"/>
      <c r="Q106" s="235"/>
      <c r="R106" s="235"/>
      <c r="S106" s="235"/>
      <c r="T106" s="236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151</v>
      </c>
      <c r="AU106" s="237" t="s">
        <v>88</v>
      </c>
      <c r="AV106" s="13" t="s">
        <v>88</v>
      </c>
      <c r="AW106" s="13" t="s">
        <v>37</v>
      </c>
      <c r="AX106" s="13" t="s">
        <v>78</v>
      </c>
      <c r="AY106" s="237" t="s">
        <v>140</v>
      </c>
    </row>
    <row r="107" s="14" customFormat="1">
      <c r="A107" s="14"/>
      <c r="B107" s="238"/>
      <c r="C107" s="239"/>
      <c r="D107" s="228" t="s">
        <v>151</v>
      </c>
      <c r="E107" s="240" t="s">
        <v>19</v>
      </c>
      <c r="F107" s="241" t="s">
        <v>153</v>
      </c>
      <c r="G107" s="239"/>
      <c r="H107" s="242">
        <v>383.75999999999999</v>
      </c>
      <c r="I107" s="243"/>
      <c r="J107" s="239"/>
      <c r="K107" s="239"/>
      <c r="L107" s="244"/>
      <c r="M107" s="245"/>
      <c r="N107" s="246"/>
      <c r="O107" s="246"/>
      <c r="P107" s="246"/>
      <c r="Q107" s="246"/>
      <c r="R107" s="246"/>
      <c r="S107" s="246"/>
      <c r="T107" s="247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8" t="s">
        <v>151</v>
      </c>
      <c r="AU107" s="248" t="s">
        <v>88</v>
      </c>
      <c r="AV107" s="14" t="s">
        <v>147</v>
      </c>
      <c r="AW107" s="14" t="s">
        <v>37</v>
      </c>
      <c r="AX107" s="14" t="s">
        <v>86</v>
      </c>
      <c r="AY107" s="248" t="s">
        <v>140</v>
      </c>
    </row>
    <row r="108" s="2" customFormat="1" ht="37.8" customHeight="1">
      <c r="A108" s="41"/>
      <c r="B108" s="42"/>
      <c r="C108" s="208" t="s">
        <v>169</v>
      </c>
      <c r="D108" s="208" t="s">
        <v>142</v>
      </c>
      <c r="E108" s="209" t="s">
        <v>170</v>
      </c>
      <c r="F108" s="210" t="s">
        <v>171</v>
      </c>
      <c r="G108" s="211" t="s">
        <v>145</v>
      </c>
      <c r="H108" s="212">
        <v>1833.848</v>
      </c>
      <c r="I108" s="213"/>
      <c r="J108" s="214">
        <f>ROUND(I108*H108,2)</f>
        <v>0</v>
      </c>
      <c r="K108" s="210" t="s">
        <v>146</v>
      </c>
      <c r="L108" s="47"/>
      <c r="M108" s="215" t="s">
        <v>19</v>
      </c>
      <c r="N108" s="216" t="s">
        <v>49</v>
      </c>
      <c r="O108" s="87"/>
      <c r="P108" s="217">
        <f>O108*H108</f>
        <v>0</v>
      </c>
      <c r="Q108" s="217">
        <v>0</v>
      </c>
      <c r="R108" s="217">
        <f>Q108*H108</f>
        <v>0</v>
      </c>
      <c r="S108" s="217">
        <v>0</v>
      </c>
      <c r="T108" s="218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9" t="s">
        <v>147</v>
      </c>
      <c r="AT108" s="219" t="s">
        <v>142</v>
      </c>
      <c r="AU108" s="219" t="s">
        <v>88</v>
      </c>
      <c r="AY108" s="20" t="s">
        <v>140</v>
      </c>
      <c r="BE108" s="220">
        <f>IF(N108="základní",J108,0)</f>
        <v>0</v>
      </c>
      <c r="BF108" s="220">
        <f>IF(N108="snížená",J108,0)</f>
        <v>0</v>
      </c>
      <c r="BG108" s="220">
        <f>IF(N108="zákl. přenesená",J108,0)</f>
        <v>0</v>
      </c>
      <c r="BH108" s="220">
        <f>IF(N108="sníž. přenesená",J108,0)</f>
        <v>0</v>
      </c>
      <c r="BI108" s="220">
        <f>IF(N108="nulová",J108,0)</f>
        <v>0</v>
      </c>
      <c r="BJ108" s="20" t="s">
        <v>86</v>
      </c>
      <c r="BK108" s="220">
        <f>ROUND(I108*H108,2)</f>
        <v>0</v>
      </c>
      <c r="BL108" s="20" t="s">
        <v>147</v>
      </c>
      <c r="BM108" s="219" t="s">
        <v>172</v>
      </c>
    </row>
    <row r="109" s="2" customFormat="1">
      <c r="A109" s="41"/>
      <c r="B109" s="42"/>
      <c r="C109" s="43"/>
      <c r="D109" s="221" t="s">
        <v>149</v>
      </c>
      <c r="E109" s="43"/>
      <c r="F109" s="222" t="s">
        <v>173</v>
      </c>
      <c r="G109" s="43"/>
      <c r="H109" s="43"/>
      <c r="I109" s="223"/>
      <c r="J109" s="43"/>
      <c r="K109" s="43"/>
      <c r="L109" s="47"/>
      <c r="M109" s="224"/>
      <c r="N109" s="225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149</v>
      </c>
      <c r="AU109" s="20" t="s">
        <v>88</v>
      </c>
    </row>
    <row r="110" s="13" customFormat="1">
      <c r="A110" s="13"/>
      <c r="B110" s="226"/>
      <c r="C110" s="227"/>
      <c r="D110" s="228" t="s">
        <v>151</v>
      </c>
      <c r="E110" s="229" t="s">
        <v>19</v>
      </c>
      <c r="F110" s="230" t="s">
        <v>174</v>
      </c>
      <c r="G110" s="227"/>
      <c r="H110" s="231">
        <v>1435.48</v>
      </c>
      <c r="I110" s="232"/>
      <c r="J110" s="227"/>
      <c r="K110" s="227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151</v>
      </c>
      <c r="AU110" s="237" t="s">
        <v>88</v>
      </c>
      <c r="AV110" s="13" t="s">
        <v>88</v>
      </c>
      <c r="AW110" s="13" t="s">
        <v>37</v>
      </c>
      <c r="AX110" s="13" t="s">
        <v>78</v>
      </c>
      <c r="AY110" s="237" t="s">
        <v>140</v>
      </c>
    </row>
    <row r="111" s="13" customFormat="1">
      <c r="A111" s="13"/>
      <c r="B111" s="226"/>
      <c r="C111" s="227"/>
      <c r="D111" s="228" t="s">
        <v>151</v>
      </c>
      <c r="E111" s="229" t="s">
        <v>19</v>
      </c>
      <c r="F111" s="230" t="s">
        <v>175</v>
      </c>
      <c r="G111" s="227"/>
      <c r="H111" s="231">
        <v>7.1280000000000001</v>
      </c>
      <c r="I111" s="232"/>
      <c r="J111" s="227"/>
      <c r="K111" s="227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151</v>
      </c>
      <c r="AU111" s="237" t="s">
        <v>88</v>
      </c>
      <c r="AV111" s="13" t="s">
        <v>88</v>
      </c>
      <c r="AW111" s="13" t="s">
        <v>37</v>
      </c>
      <c r="AX111" s="13" t="s">
        <v>78</v>
      </c>
      <c r="AY111" s="237" t="s">
        <v>140</v>
      </c>
    </row>
    <row r="112" s="13" customFormat="1">
      <c r="A112" s="13"/>
      <c r="B112" s="226"/>
      <c r="C112" s="227"/>
      <c r="D112" s="228" t="s">
        <v>151</v>
      </c>
      <c r="E112" s="229" t="s">
        <v>19</v>
      </c>
      <c r="F112" s="230" t="s">
        <v>176</v>
      </c>
      <c r="G112" s="227"/>
      <c r="H112" s="231">
        <v>7.4800000000000004</v>
      </c>
      <c r="I112" s="232"/>
      <c r="J112" s="227"/>
      <c r="K112" s="227"/>
      <c r="L112" s="233"/>
      <c r="M112" s="234"/>
      <c r="N112" s="235"/>
      <c r="O112" s="235"/>
      <c r="P112" s="235"/>
      <c r="Q112" s="235"/>
      <c r="R112" s="235"/>
      <c r="S112" s="235"/>
      <c r="T112" s="236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7" t="s">
        <v>151</v>
      </c>
      <c r="AU112" s="237" t="s">
        <v>88</v>
      </c>
      <c r="AV112" s="13" t="s">
        <v>88</v>
      </c>
      <c r="AW112" s="13" t="s">
        <v>37</v>
      </c>
      <c r="AX112" s="13" t="s">
        <v>78</v>
      </c>
      <c r="AY112" s="237" t="s">
        <v>140</v>
      </c>
    </row>
    <row r="113" s="13" customFormat="1">
      <c r="A113" s="13"/>
      <c r="B113" s="226"/>
      <c r="C113" s="227"/>
      <c r="D113" s="228" t="s">
        <v>151</v>
      </c>
      <c r="E113" s="229" t="s">
        <v>19</v>
      </c>
      <c r="F113" s="230" t="s">
        <v>177</v>
      </c>
      <c r="G113" s="227"/>
      <c r="H113" s="231">
        <v>383.75999999999999</v>
      </c>
      <c r="I113" s="232"/>
      <c r="J113" s="227"/>
      <c r="K113" s="227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151</v>
      </c>
      <c r="AU113" s="237" t="s">
        <v>88</v>
      </c>
      <c r="AV113" s="13" t="s">
        <v>88</v>
      </c>
      <c r="AW113" s="13" t="s">
        <v>37</v>
      </c>
      <c r="AX113" s="13" t="s">
        <v>78</v>
      </c>
      <c r="AY113" s="237" t="s">
        <v>140</v>
      </c>
    </row>
    <row r="114" s="14" customFormat="1">
      <c r="A114" s="14"/>
      <c r="B114" s="238"/>
      <c r="C114" s="239"/>
      <c r="D114" s="228" t="s">
        <v>151</v>
      </c>
      <c r="E114" s="240" t="s">
        <v>19</v>
      </c>
      <c r="F114" s="241" t="s">
        <v>153</v>
      </c>
      <c r="G114" s="239"/>
      <c r="H114" s="242">
        <v>1833.848</v>
      </c>
      <c r="I114" s="243"/>
      <c r="J114" s="239"/>
      <c r="K114" s="239"/>
      <c r="L114" s="244"/>
      <c r="M114" s="245"/>
      <c r="N114" s="246"/>
      <c r="O114" s="246"/>
      <c r="P114" s="246"/>
      <c r="Q114" s="246"/>
      <c r="R114" s="246"/>
      <c r="S114" s="246"/>
      <c r="T114" s="24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8" t="s">
        <v>151</v>
      </c>
      <c r="AU114" s="248" t="s">
        <v>88</v>
      </c>
      <c r="AV114" s="14" t="s">
        <v>147</v>
      </c>
      <c r="AW114" s="14" t="s">
        <v>37</v>
      </c>
      <c r="AX114" s="14" t="s">
        <v>86</v>
      </c>
      <c r="AY114" s="248" t="s">
        <v>140</v>
      </c>
    </row>
    <row r="115" s="2" customFormat="1" ht="37.8" customHeight="1">
      <c r="A115" s="41"/>
      <c r="B115" s="42"/>
      <c r="C115" s="208" t="s">
        <v>178</v>
      </c>
      <c r="D115" s="208" t="s">
        <v>142</v>
      </c>
      <c r="E115" s="209" t="s">
        <v>179</v>
      </c>
      <c r="F115" s="210" t="s">
        <v>180</v>
      </c>
      <c r="G115" s="211" t="s">
        <v>145</v>
      </c>
      <c r="H115" s="212">
        <v>27507.720000000001</v>
      </c>
      <c r="I115" s="213"/>
      <c r="J115" s="214">
        <f>ROUND(I115*H115,2)</f>
        <v>0</v>
      </c>
      <c r="K115" s="210" t="s">
        <v>146</v>
      </c>
      <c r="L115" s="47"/>
      <c r="M115" s="215" t="s">
        <v>19</v>
      </c>
      <c r="N115" s="216" t="s">
        <v>49</v>
      </c>
      <c r="O115" s="87"/>
      <c r="P115" s="217">
        <f>O115*H115</f>
        <v>0</v>
      </c>
      <c r="Q115" s="217">
        <v>0</v>
      </c>
      <c r="R115" s="217">
        <f>Q115*H115</f>
        <v>0</v>
      </c>
      <c r="S115" s="217">
        <v>0</v>
      </c>
      <c r="T115" s="218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9" t="s">
        <v>147</v>
      </c>
      <c r="AT115" s="219" t="s">
        <v>142</v>
      </c>
      <c r="AU115" s="219" t="s">
        <v>88</v>
      </c>
      <c r="AY115" s="20" t="s">
        <v>140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20" t="s">
        <v>86</v>
      </c>
      <c r="BK115" s="220">
        <f>ROUND(I115*H115,2)</f>
        <v>0</v>
      </c>
      <c r="BL115" s="20" t="s">
        <v>147</v>
      </c>
      <c r="BM115" s="219" t="s">
        <v>181</v>
      </c>
    </row>
    <row r="116" s="2" customFormat="1">
      <c r="A116" s="41"/>
      <c r="B116" s="42"/>
      <c r="C116" s="43"/>
      <c r="D116" s="221" t="s">
        <v>149</v>
      </c>
      <c r="E116" s="43"/>
      <c r="F116" s="222" t="s">
        <v>182</v>
      </c>
      <c r="G116" s="43"/>
      <c r="H116" s="43"/>
      <c r="I116" s="223"/>
      <c r="J116" s="43"/>
      <c r="K116" s="43"/>
      <c r="L116" s="47"/>
      <c r="M116" s="224"/>
      <c r="N116" s="225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149</v>
      </c>
      <c r="AU116" s="20" t="s">
        <v>88</v>
      </c>
    </row>
    <row r="117" s="13" customFormat="1">
      <c r="A117" s="13"/>
      <c r="B117" s="226"/>
      <c r="C117" s="227"/>
      <c r="D117" s="228" t="s">
        <v>151</v>
      </c>
      <c r="E117" s="229" t="s">
        <v>19</v>
      </c>
      <c r="F117" s="230" t="s">
        <v>183</v>
      </c>
      <c r="G117" s="227"/>
      <c r="H117" s="231">
        <v>27507.720000000001</v>
      </c>
      <c r="I117" s="232"/>
      <c r="J117" s="227"/>
      <c r="K117" s="227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151</v>
      </c>
      <c r="AU117" s="237" t="s">
        <v>88</v>
      </c>
      <c r="AV117" s="13" t="s">
        <v>88</v>
      </c>
      <c r="AW117" s="13" t="s">
        <v>37</v>
      </c>
      <c r="AX117" s="13" t="s">
        <v>86</v>
      </c>
      <c r="AY117" s="237" t="s">
        <v>140</v>
      </c>
    </row>
    <row r="118" s="2" customFormat="1" ht="24.15" customHeight="1">
      <c r="A118" s="41"/>
      <c r="B118" s="42"/>
      <c r="C118" s="208" t="s">
        <v>184</v>
      </c>
      <c r="D118" s="208" t="s">
        <v>142</v>
      </c>
      <c r="E118" s="209" t="s">
        <v>185</v>
      </c>
      <c r="F118" s="210" t="s">
        <v>186</v>
      </c>
      <c r="G118" s="211" t="s">
        <v>145</v>
      </c>
      <c r="H118" s="212">
        <v>1833.848</v>
      </c>
      <c r="I118" s="213"/>
      <c r="J118" s="214">
        <f>ROUND(I118*H118,2)</f>
        <v>0</v>
      </c>
      <c r="K118" s="210" t="s">
        <v>146</v>
      </c>
      <c r="L118" s="47"/>
      <c r="M118" s="215" t="s">
        <v>19</v>
      </c>
      <c r="N118" s="216" t="s">
        <v>49</v>
      </c>
      <c r="O118" s="87"/>
      <c r="P118" s="217">
        <f>O118*H118</f>
        <v>0</v>
      </c>
      <c r="Q118" s="217">
        <v>0</v>
      </c>
      <c r="R118" s="217">
        <f>Q118*H118</f>
        <v>0</v>
      </c>
      <c r="S118" s="217">
        <v>0</v>
      </c>
      <c r="T118" s="218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9" t="s">
        <v>147</v>
      </c>
      <c r="AT118" s="219" t="s">
        <v>142</v>
      </c>
      <c r="AU118" s="219" t="s">
        <v>88</v>
      </c>
      <c r="AY118" s="20" t="s">
        <v>140</v>
      </c>
      <c r="BE118" s="220">
        <f>IF(N118="základní",J118,0)</f>
        <v>0</v>
      </c>
      <c r="BF118" s="220">
        <f>IF(N118="snížená",J118,0)</f>
        <v>0</v>
      </c>
      <c r="BG118" s="220">
        <f>IF(N118="zákl. přenesená",J118,0)</f>
        <v>0</v>
      </c>
      <c r="BH118" s="220">
        <f>IF(N118="sníž. přenesená",J118,0)</f>
        <v>0</v>
      </c>
      <c r="BI118" s="220">
        <f>IF(N118="nulová",J118,0)</f>
        <v>0</v>
      </c>
      <c r="BJ118" s="20" t="s">
        <v>86</v>
      </c>
      <c r="BK118" s="220">
        <f>ROUND(I118*H118,2)</f>
        <v>0</v>
      </c>
      <c r="BL118" s="20" t="s">
        <v>147</v>
      </c>
      <c r="BM118" s="219" t="s">
        <v>187</v>
      </c>
    </row>
    <row r="119" s="2" customFormat="1">
      <c r="A119" s="41"/>
      <c r="B119" s="42"/>
      <c r="C119" s="43"/>
      <c r="D119" s="221" t="s">
        <v>149</v>
      </c>
      <c r="E119" s="43"/>
      <c r="F119" s="222" t="s">
        <v>188</v>
      </c>
      <c r="G119" s="43"/>
      <c r="H119" s="43"/>
      <c r="I119" s="223"/>
      <c r="J119" s="43"/>
      <c r="K119" s="43"/>
      <c r="L119" s="47"/>
      <c r="M119" s="224"/>
      <c r="N119" s="225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149</v>
      </c>
      <c r="AU119" s="20" t="s">
        <v>88</v>
      </c>
    </row>
    <row r="120" s="13" customFormat="1">
      <c r="A120" s="13"/>
      <c r="B120" s="226"/>
      <c r="C120" s="227"/>
      <c r="D120" s="228" t="s">
        <v>151</v>
      </c>
      <c r="E120" s="229" t="s">
        <v>19</v>
      </c>
      <c r="F120" s="230" t="s">
        <v>189</v>
      </c>
      <c r="G120" s="227"/>
      <c r="H120" s="231">
        <v>1833.848</v>
      </c>
      <c r="I120" s="232"/>
      <c r="J120" s="227"/>
      <c r="K120" s="227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151</v>
      </c>
      <c r="AU120" s="237" t="s">
        <v>88</v>
      </c>
      <c r="AV120" s="13" t="s">
        <v>88</v>
      </c>
      <c r="AW120" s="13" t="s">
        <v>37</v>
      </c>
      <c r="AX120" s="13" t="s">
        <v>78</v>
      </c>
      <c r="AY120" s="237" t="s">
        <v>140</v>
      </c>
    </row>
    <row r="121" s="14" customFormat="1">
      <c r="A121" s="14"/>
      <c r="B121" s="238"/>
      <c r="C121" s="239"/>
      <c r="D121" s="228" t="s">
        <v>151</v>
      </c>
      <c r="E121" s="240" t="s">
        <v>19</v>
      </c>
      <c r="F121" s="241" t="s">
        <v>153</v>
      </c>
      <c r="G121" s="239"/>
      <c r="H121" s="242">
        <v>1833.848</v>
      </c>
      <c r="I121" s="243"/>
      <c r="J121" s="239"/>
      <c r="K121" s="239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151</v>
      </c>
      <c r="AU121" s="248" t="s">
        <v>88</v>
      </c>
      <c r="AV121" s="14" t="s">
        <v>147</v>
      </c>
      <c r="AW121" s="14" t="s">
        <v>37</v>
      </c>
      <c r="AX121" s="14" t="s">
        <v>86</v>
      </c>
      <c r="AY121" s="248" t="s">
        <v>140</v>
      </c>
    </row>
    <row r="122" s="2" customFormat="1" ht="24.15" customHeight="1">
      <c r="A122" s="41"/>
      <c r="B122" s="42"/>
      <c r="C122" s="208" t="s">
        <v>190</v>
      </c>
      <c r="D122" s="208" t="s">
        <v>142</v>
      </c>
      <c r="E122" s="209" t="s">
        <v>191</v>
      </c>
      <c r="F122" s="210" t="s">
        <v>192</v>
      </c>
      <c r="G122" s="211" t="s">
        <v>193</v>
      </c>
      <c r="H122" s="212">
        <v>3117.5419999999999</v>
      </c>
      <c r="I122" s="213"/>
      <c r="J122" s="214">
        <f>ROUND(I122*H122,2)</f>
        <v>0</v>
      </c>
      <c r="K122" s="210" t="s">
        <v>146</v>
      </c>
      <c r="L122" s="47"/>
      <c r="M122" s="215" t="s">
        <v>19</v>
      </c>
      <c r="N122" s="216" t="s">
        <v>49</v>
      </c>
      <c r="O122" s="87"/>
      <c r="P122" s="217">
        <f>O122*H122</f>
        <v>0</v>
      </c>
      <c r="Q122" s="217">
        <v>0</v>
      </c>
      <c r="R122" s="217">
        <f>Q122*H122</f>
        <v>0</v>
      </c>
      <c r="S122" s="217">
        <v>0</v>
      </c>
      <c r="T122" s="218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19" t="s">
        <v>147</v>
      </c>
      <c r="AT122" s="219" t="s">
        <v>142</v>
      </c>
      <c r="AU122" s="219" t="s">
        <v>88</v>
      </c>
      <c r="AY122" s="20" t="s">
        <v>140</v>
      </c>
      <c r="BE122" s="220">
        <f>IF(N122="základní",J122,0)</f>
        <v>0</v>
      </c>
      <c r="BF122" s="220">
        <f>IF(N122="snížená",J122,0)</f>
        <v>0</v>
      </c>
      <c r="BG122" s="220">
        <f>IF(N122="zákl. přenesená",J122,0)</f>
        <v>0</v>
      </c>
      <c r="BH122" s="220">
        <f>IF(N122="sníž. přenesená",J122,0)</f>
        <v>0</v>
      </c>
      <c r="BI122" s="220">
        <f>IF(N122="nulová",J122,0)</f>
        <v>0</v>
      </c>
      <c r="BJ122" s="20" t="s">
        <v>86</v>
      </c>
      <c r="BK122" s="220">
        <f>ROUND(I122*H122,2)</f>
        <v>0</v>
      </c>
      <c r="BL122" s="20" t="s">
        <v>147</v>
      </c>
      <c r="BM122" s="219" t="s">
        <v>194</v>
      </c>
    </row>
    <row r="123" s="2" customFormat="1">
      <c r="A123" s="41"/>
      <c r="B123" s="42"/>
      <c r="C123" s="43"/>
      <c r="D123" s="221" t="s">
        <v>149</v>
      </c>
      <c r="E123" s="43"/>
      <c r="F123" s="222" t="s">
        <v>195</v>
      </c>
      <c r="G123" s="43"/>
      <c r="H123" s="43"/>
      <c r="I123" s="223"/>
      <c r="J123" s="43"/>
      <c r="K123" s="43"/>
      <c r="L123" s="47"/>
      <c r="M123" s="224"/>
      <c r="N123" s="225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149</v>
      </c>
      <c r="AU123" s="20" t="s">
        <v>88</v>
      </c>
    </row>
    <row r="124" s="13" customFormat="1">
      <c r="A124" s="13"/>
      <c r="B124" s="226"/>
      <c r="C124" s="227"/>
      <c r="D124" s="228" t="s">
        <v>151</v>
      </c>
      <c r="E124" s="229" t="s">
        <v>19</v>
      </c>
      <c r="F124" s="230" t="s">
        <v>196</v>
      </c>
      <c r="G124" s="227"/>
      <c r="H124" s="231">
        <v>3117.5419999999999</v>
      </c>
      <c r="I124" s="232"/>
      <c r="J124" s="227"/>
      <c r="K124" s="227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151</v>
      </c>
      <c r="AU124" s="237" t="s">
        <v>88</v>
      </c>
      <c r="AV124" s="13" t="s">
        <v>88</v>
      </c>
      <c r="AW124" s="13" t="s">
        <v>37</v>
      </c>
      <c r="AX124" s="13" t="s">
        <v>86</v>
      </c>
      <c r="AY124" s="237" t="s">
        <v>140</v>
      </c>
    </row>
    <row r="125" s="2" customFormat="1" ht="24.15" customHeight="1">
      <c r="A125" s="41"/>
      <c r="B125" s="42"/>
      <c r="C125" s="208" t="s">
        <v>197</v>
      </c>
      <c r="D125" s="208" t="s">
        <v>142</v>
      </c>
      <c r="E125" s="209" t="s">
        <v>198</v>
      </c>
      <c r="F125" s="210" t="s">
        <v>199</v>
      </c>
      <c r="G125" s="211" t="s">
        <v>145</v>
      </c>
      <c r="H125" s="212">
        <v>1833.848</v>
      </c>
      <c r="I125" s="213"/>
      <c r="J125" s="214">
        <f>ROUND(I125*H125,2)</f>
        <v>0</v>
      </c>
      <c r="K125" s="210" t="s">
        <v>146</v>
      </c>
      <c r="L125" s="47"/>
      <c r="M125" s="215" t="s">
        <v>19</v>
      </c>
      <c r="N125" s="216" t="s">
        <v>49</v>
      </c>
      <c r="O125" s="87"/>
      <c r="P125" s="217">
        <f>O125*H125</f>
        <v>0</v>
      </c>
      <c r="Q125" s="217">
        <v>0</v>
      </c>
      <c r="R125" s="217">
        <f>Q125*H125</f>
        <v>0</v>
      </c>
      <c r="S125" s="217">
        <v>0</v>
      </c>
      <c r="T125" s="218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9" t="s">
        <v>147</v>
      </c>
      <c r="AT125" s="219" t="s">
        <v>142</v>
      </c>
      <c r="AU125" s="219" t="s">
        <v>88</v>
      </c>
      <c r="AY125" s="20" t="s">
        <v>140</v>
      </c>
      <c r="BE125" s="220">
        <f>IF(N125="základní",J125,0)</f>
        <v>0</v>
      </c>
      <c r="BF125" s="220">
        <f>IF(N125="snížená",J125,0)</f>
        <v>0</v>
      </c>
      <c r="BG125" s="220">
        <f>IF(N125="zákl. přenesená",J125,0)</f>
        <v>0</v>
      </c>
      <c r="BH125" s="220">
        <f>IF(N125="sníž. přenesená",J125,0)</f>
        <v>0</v>
      </c>
      <c r="BI125" s="220">
        <f>IF(N125="nulová",J125,0)</f>
        <v>0</v>
      </c>
      <c r="BJ125" s="20" t="s">
        <v>86</v>
      </c>
      <c r="BK125" s="220">
        <f>ROUND(I125*H125,2)</f>
        <v>0</v>
      </c>
      <c r="BL125" s="20" t="s">
        <v>147</v>
      </c>
      <c r="BM125" s="219" t="s">
        <v>200</v>
      </c>
    </row>
    <row r="126" s="2" customFormat="1">
      <c r="A126" s="41"/>
      <c r="B126" s="42"/>
      <c r="C126" s="43"/>
      <c r="D126" s="221" t="s">
        <v>149</v>
      </c>
      <c r="E126" s="43"/>
      <c r="F126" s="222" t="s">
        <v>201</v>
      </c>
      <c r="G126" s="43"/>
      <c r="H126" s="43"/>
      <c r="I126" s="223"/>
      <c r="J126" s="43"/>
      <c r="K126" s="43"/>
      <c r="L126" s="47"/>
      <c r="M126" s="224"/>
      <c r="N126" s="225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149</v>
      </c>
      <c r="AU126" s="20" t="s">
        <v>88</v>
      </c>
    </row>
    <row r="127" s="13" customFormat="1">
      <c r="A127" s="13"/>
      <c r="B127" s="226"/>
      <c r="C127" s="227"/>
      <c r="D127" s="228" t="s">
        <v>151</v>
      </c>
      <c r="E127" s="229" t="s">
        <v>19</v>
      </c>
      <c r="F127" s="230" t="s">
        <v>189</v>
      </c>
      <c r="G127" s="227"/>
      <c r="H127" s="231">
        <v>1833.848</v>
      </c>
      <c r="I127" s="232"/>
      <c r="J127" s="227"/>
      <c r="K127" s="227"/>
      <c r="L127" s="233"/>
      <c r="M127" s="234"/>
      <c r="N127" s="235"/>
      <c r="O127" s="235"/>
      <c r="P127" s="235"/>
      <c r="Q127" s="235"/>
      <c r="R127" s="235"/>
      <c r="S127" s="235"/>
      <c r="T127" s="23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7" t="s">
        <v>151</v>
      </c>
      <c r="AU127" s="237" t="s">
        <v>88</v>
      </c>
      <c r="AV127" s="13" t="s">
        <v>88</v>
      </c>
      <c r="AW127" s="13" t="s">
        <v>37</v>
      </c>
      <c r="AX127" s="13" t="s">
        <v>78</v>
      </c>
      <c r="AY127" s="237" t="s">
        <v>140</v>
      </c>
    </row>
    <row r="128" s="14" customFormat="1">
      <c r="A128" s="14"/>
      <c r="B128" s="238"/>
      <c r="C128" s="239"/>
      <c r="D128" s="228" t="s">
        <v>151</v>
      </c>
      <c r="E128" s="240" t="s">
        <v>19</v>
      </c>
      <c r="F128" s="241" t="s">
        <v>153</v>
      </c>
      <c r="G128" s="239"/>
      <c r="H128" s="242">
        <v>1833.848</v>
      </c>
      <c r="I128" s="243"/>
      <c r="J128" s="239"/>
      <c r="K128" s="239"/>
      <c r="L128" s="244"/>
      <c r="M128" s="245"/>
      <c r="N128" s="246"/>
      <c r="O128" s="246"/>
      <c r="P128" s="246"/>
      <c r="Q128" s="246"/>
      <c r="R128" s="246"/>
      <c r="S128" s="246"/>
      <c r="T128" s="24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8" t="s">
        <v>151</v>
      </c>
      <c r="AU128" s="248" t="s">
        <v>88</v>
      </c>
      <c r="AV128" s="14" t="s">
        <v>147</v>
      </c>
      <c r="AW128" s="14" t="s">
        <v>37</v>
      </c>
      <c r="AX128" s="14" t="s">
        <v>86</v>
      </c>
      <c r="AY128" s="248" t="s">
        <v>140</v>
      </c>
    </row>
    <row r="129" s="2" customFormat="1" ht="24.15" customHeight="1">
      <c r="A129" s="41"/>
      <c r="B129" s="42"/>
      <c r="C129" s="208" t="s">
        <v>202</v>
      </c>
      <c r="D129" s="208" t="s">
        <v>142</v>
      </c>
      <c r="E129" s="209" t="s">
        <v>203</v>
      </c>
      <c r="F129" s="210" t="s">
        <v>204</v>
      </c>
      <c r="G129" s="211" t="s">
        <v>145</v>
      </c>
      <c r="H129" s="212">
        <v>51.624000000000002</v>
      </c>
      <c r="I129" s="213"/>
      <c r="J129" s="214">
        <f>ROUND(I129*H129,2)</f>
        <v>0</v>
      </c>
      <c r="K129" s="210" t="s">
        <v>146</v>
      </c>
      <c r="L129" s="47"/>
      <c r="M129" s="215" t="s">
        <v>19</v>
      </c>
      <c r="N129" s="216" t="s">
        <v>49</v>
      </c>
      <c r="O129" s="87"/>
      <c r="P129" s="217">
        <f>O129*H129</f>
        <v>0</v>
      </c>
      <c r="Q129" s="217">
        <v>0</v>
      </c>
      <c r="R129" s="217">
        <f>Q129*H129</f>
        <v>0</v>
      </c>
      <c r="S129" s="217">
        <v>0</v>
      </c>
      <c r="T129" s="218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9" t="s">
        <v>147</v>
      </c>
      <c r="AT129" s="219" t="s">
        <v>142</v>
      </c>
      <c r="AU129" s="219" t="s">
        <v>88</v>
      </c>
      <c r="AY129" s="20" t="s">
        <v>140</v>
      </c>
      <c r="BE129" s="220">
        <f>IF(N129="základní",J129,0)</f>
        <v>0</v>
      </c>
      <c r="BF129" s="220">
        <f>IF(N129="snížená",J129,0)</f>
        <v>0</v>
      </c>
      <c r="BG129" s="220">
        <f>IF(N129="zákl. přenesená",J129,0)</f>
        <v>0</v>
      </c>
      <c r="BH129" s="220">
        <f>IF(N129="sníž. přenesená",J129,0)</f>
        <v>0</v>
      </c>
      <c r="BI129" s="220">
        <f>IF(N129="nulová",J129,0)</f>
        <v>0</v>
      </c>
      <c r="BJ129" s="20" t="s">
        <v>86</v>
      </c>
      <c r="BK129" s="220">
        <f>ROUND(I129*H129,2)</f>
        <v>0</v>
      </c>
      <c r="BL129" s="20" t="s">
        <v>147</v>
      </c>
      <c r="BM129" s="219" t="s">
        <v>205</v>
      </c>
    </row>
    <row r="130" s="2" customFormat="1">
      <c r="A130" s="41"/>
      <c r="B130" s="42"/>
      <c r="C130" s="43"/>
      <c r="D130" s="221" t="s">
        <v>149</v>
      </c>
      <c r="E130" s="43"/>
      <c r="F130" s="222" t="s">
        <v>206</v>
      </c>
      <c r="G130" s="43"/>
      <c r="H130" s="43"/>
      <c r="I130" s="223"/>
      <c r="J130" s="43"/>
      <c r="K130" s="43"/>
      <c r="L130" s="47"/>
      <c r="M130" s="224"/>
      <c r="N130" s="225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149</v>
      </c>
      <c r="AU130" s="20" t="s">
        <v>88</v>
      </c>
    </row>
    <row r="131" s="13" customFormat="1">
      <c r="A131" s="13"/>
      <c r="B131" s="226"/>
      <c r="C131" s="227"/>
      <c r="D131" s="228" t="s">
        <v>151</v>
      </c>
      <c r="E131" s="229" t="s">
        <v>19</v>
      </c>
      <c r="F131" s="230" t="s">
        <v>207</v>
      </c>
      <c r="G131" s="227"/>
      <c r="H131" s="231">
        <v>51.624000000000002</v>
      </c>
      <c r="I131" s="232"/>
      <c r="J131" s="227"/>
      <c r="K131" s="227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151</v>
      </c>
      <c r="AU131" s="237" t="s">
        <v>88</v>
      </c>
      <c r="AV131" s="13" t="s">
        <v>88</v>
      </c>
      <c r="AW131" s="13" t="s">
        <v>37</v>
      </c>
      <c r="AX131" s="13" t="s">
        <v>78</v>
      </c>
      <c r="AY131" s="237" t="s">
        <v>140</v>
      </c>
    </row>
    <row r="132" s="14" customFormat="1">
      <c r="A132" s="14"/>
      <c r="B132" s="238"/>
      <c r="C132" s="239"/>
      <c r="D132" s="228" t="s">
        <v>151</v>
      </c>
      <c r="E132" s="240" t="s">
        <v>19</v>
      </c>
      <c r="F132" s="241" t="s">
        <v>153</v>
      </c>
      <c r="G132" s="239"/>
      <c r="H132" s="242">
        <v>51.624000000000002</v>
      </c>
      <c r="I132" s="243"/>
      <c r="J132" s="239"/>
      <c r="K132" s="239"/>
      <c r="L132" s="244"/>
      <c r="M132" s="245"/>
      <c r="N132" s="246"/>
      <c r="O132" s="246"/>
      <c r="P132" s="246"/>
      <c r="Q132" s="246"/>
      <c r="R132" s="246"/>
      <c r="S132" s="246"/>
      <c r="T132" s="24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8" t="s">
        <v>151</v>
      </c>
      <c r="AU132" s="248" t="s">
        <v>88</v>
      </c>
      <c r="AV132" s="14" t="s">
        <v>147</v>
      </c>
      <c r="AW132" s="14" t="s">
        <v>37</v>
      </c>
      <c r="AX132" s="14" t="s">
        <v>86</v>
      </c>
      <c r="AY132" s="248" t="s">
        <v>140</v>
      </c>
    </row>
    <row r="133" s="2" customFormat="1" ht="21.75" customHeight="1">
      <c r="A133" s="41"/>
      <c r="B133" s="42"/>
      <c r="C133" s="208" t="s">
        <v>208</v>
      </c>
      <c r="D133" s="208" t="s">
        <v>142</v>
      </c>
      <c r="E133" s="209" t="s">
        <v>209</v>
      </c>
      <c r="F133" s="210" t="s">
        <v>210</v>
      </c>
      <c r="G133" s="211" t="s">
        <v>211</v>
      </c>
      <c r="H133" s="212">
        <v>2516</v>
      </c>
      <c r="I133" s="213"/>
      <c r="J133" s="214">
        <f>ROUND(I133*H133,2)</f>
        <v>0</v>
      </c>
      <c r="K133" s="210" t="s">
        <v>146</v>
      </c>
      <c r="L133" s="47"/>
      <c r="M133" s="215" t="s">
        <v>19</v>
      </c>
      <c r="N133" s="216" t="s">
        <v>49</v>
      </c>
      <c r="O133" s="87"/>
      <c r="P133" s="217">
        <f>O133*H133</f>
        <v>0</v>
      </c>
      <c r="Q133" s="217">
        <v>0</v>
      </c>
      <c r="R133" s="217">
        <f>Q133*H133</f>
        <v>0</v>
      </c>
      <c r="S133" s="217">
        <v>0</v>
      </c>
      <c r="T133" s="218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9" t="s">
        <v>147</v>
      </c>
      <c r="AT133" s="219" t="s">
        <v>142</v>
      </c>
      <c r="AU133" s="219" t="s">
        <v>88</v>
      </c>
      <c r="AY133" s="20" t="s">
        <v>140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20" t="s">
        <v>86</v>
      </c>
      <c r="BK133" s="220">
        <f>ROUND(I133*H133,2)</f>
        <v>0</v>
      </c>
      <c r="BL133" s="20" t="s">
        <v>147</v>
      </c>
      <c r="BM133" s="219" t="s">
        <v>212</v>
      </c>
    </row>
    <row r="134" s="2" customFormat="1">
      <c r="A134" s="41"/>
      <c r="B134" s="42"/>
      <c r="C134" s="43"/>
      <c r="D134" s="221" t="s">
        <v>149</v>
      </c>
      <c r="E134" s="43"/>
      <c r="F134" s="222" t="s">
        <v>213</v>
      </c>
      <c r="G134" s="43"/>
      <c r="H134" s="43"/>
      <c r="I134" s="223"/>
      <c r="J134" s="43"/>
      <c r="K134" s="43"/>
      <c r="L134" s="47"/>
      <c r="M134" s="224"/>
      <c r="N134" s="225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149</v>
      </c>
      <c r="AU134" s="20" t="s">
        <v>88</v>
      </c>
    </row>
    <row r="135" s="13" customFormat="1">
      <c r="A135" s="13"/>
      <c r="B135" s="226"/>
      <c r="C135" s="227"/>
      <c r="D135" s="228" t="s">
        <v>151</v>
      </c>
      <c r="E135" s="229" t="s">
        <v>19</v>
      </c>
      <c r="F135" s="230" t="s">
        <v>214</v>
      </c>
      <c r="G135" s="227"/>
      <c r="H135" s="231">
        <v>2516</v>
      </c>
      <c r="I135" s="232"/>
      <c r="J135" s="227"/>
      <c r="K135" s="227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151</v>
      </c>
      <c r="AU135" s="237" t="s">
        <v>88</v>
      </c>
      <c r="AV135" s="13" t="s">
        <v>88</v>
      </c>
      <c r="AW135" s="13" t="s">
        <v>37</v>
      </c>
      <c r="AX135" s="13" t="s">
        <v>78</v>
      </c>
      <c r="AY135" s="237" t="s">
        <v>140</v>
      </c>
    </row>
    <row r="136" s="14" customFormat="1">
      <c r="A136" s="14"/>
      <c r="B136" s="238"/>
      <c r="C136" s="239"/>
      <c r="D136" s="228" t="s">
        <v>151</v>
      </c>
      <c r="E136" s="240" t="s">
        <v>19</v>
      </c>
      <c r="F136" s="241" t="s">
        <v>153</v>
      </c>
      <c r="G136" s="239"/>
      <c r="H136" s="242">
        <v>2516</v>
      </c>
      <c r="I136" s="243"/>
      <c r="J136" s="239"/>
      <c r="K136" s="239"/>
      <c r="L136" s="244"/>
      <c r="M136" s="245"/>
      <c r="N136" s="246"/>
      <c r="O136" s="246"/>
      <c r="P136" s="246"/>
      <c r="Q136" s="246"/>
      <c r="R136" s="246"/>
      <c r="S136" s="246"/>
      <c r="T136" s="24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8" t="s">
        <v>151</v>
      </c>
      <c r="AU136" s="248" t="s">
        <v>88</v>
      </c>
      <c r="AV136" s="14" t="s">
        <v>147</v>
      </c>
      <c r="AW136" s="14" t="s">
        <v>37</v>
      </c>
      <c r="AX136" s="14" t="s">
        <v>86</v>
      </c>
      <c r="AY136" s="248" t="s">
        <v>140</v>
      </c>
    </row>
    <row r="137" s="12" customFormat="1" ht="22.8" customHeight="1">
      <c r="A137" s="12"/>
      <c r="B137" s="192"/>
      <c r="C137" s="193"/>
      <c r="D137" s="194" t="s">
        <v>77</v>
      </c>
      <c r="E137" s="206" t="s">
        <v>88</v>
      </c>
      <c r="F137" s="206" t="s">
        <v>215</v>
      </c>
      <c r="G137" s="193"/>
      <c r="H137" s="193"/>
      <c r="I137" s="196"/>
      <c r="J137" s="207">
        <f>BK137</f>
        <v>0</v>
      </c>
      <c r="K137" s="193"/>
      <c r="L137" s="198"/>
      <c r="M137" s="199"/>
      <c r="N137" s="200"/>
      <c r="O137" s="200"/>
      <c r="P137" s="201">
        <f>SUM(P138:P198)</f>
        <v>0</v>
      </c>
      <c r="Q137" s="200"/>
      <c r="R137" s="201">
        <f>SUM(R138:R198)</f>
        <v>2499.8190799200001</v>
      </c>
      <c r="S137" s="200"/>
      <c r="T137" s="202">
        <f>SUM(T138:T198)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3" t="s">
        <v>86</v>
      </c>
      <c r="AT137" s="204" t="s">
        <v>77</v>
      </c>
      <c r="AU137" s="204" t="s">
        <v>86</v>
      </c>
      <c r="AY137" s="203" t="s">
        <v>140</v>
      </c>
      <c r="BK137" s="205">
        <f>SUM(BK138:BK198)</f>
        <v>0</v>
      </c>
    </row>
    <row r="138" s="2" customFormat="1" ht="16.5" customHeight="1">
      <c r="A138" s="41"/>
      <c r="B138" s="42"/>
      <c r="C138" s="208" t="s">
        <v>8</v>
      </c>
      <c r="D138" s="208" t="s">
        <v>142</v>
      </c>
      <c r="E138" s="209" t="s">
        <v>216</v>
      </c>
      <c r="F138" s="210" t="s">
        <v>217</v>
      </c>
      <c r="G138" s="211" t="s">
        <v>145</v>
      </c>
      <c r="H138" s="212">
        <v>666.17899999999997</v>
      </c>
      <c r="I138" s="213"/>
      <c r="J138" s="214">
        <f>ROUND(I138*H138,2)</f>
        <v>0</v>
      </c>
      <c r="K138" s="210" t="s">
        <v>146</v>
      </c>
      <c r="L138" s="47"/>
      <c r="M138" s="215" t="s">
        <v>19</v>
      </c>
      <c r="N138" s="216" t="s">
        <v>49</v>
      </c>
      <c r="O138" s="87"/>
      <c r="P138" s="217">
        <f>O138*H138</f>
        <v>0</v>
      </c>
      <c r="Q138" s="217">
        <v>2.1600000000000001</v>
      </c>
      <c r="R138" s="217">
        <f>Q138*H138</f>
        <v>1438.9466400000001</v>
      </c>
      <c r="S138" s="217">
        <v>0</v>
      </c>
      <c r="T138" s="218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9" t="s">
        <v>147</v>
      </c>
      <c r="AT138" s="219" t="s">
        <v>142</v>
      </c>
      <c r="AU138" s="219" t="s">
        <v>88</v>
      </c>
      <c r="AY138" s="20" t="s">
        <v>140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20" t="s">
        <v>86</v>
      </c>
      <c r="BK138" s="220">
        <f>ROUND(I138*H138,2)</f>
        <v>0</v>
      </c>
      <c r="BL138" s="20" t="s">
        <v>147</v>
      </c>
      <c r="BM138" s="219" t="s">
        <v>218</v>
      </c>
    </row>
    <row r="139" s="2" customFormat="1">
      <c r="A139" s="41"/>
      <c r="B139" s="42"/>
      <c r="C139" s="43"/>
      <c r="D139" s="221" t="s">
        <v>149</v>
      </c>
      <c r="E139" s="43"/>
      <c r="F139" s="222" t="s">
        <v>219</v>
      </c>
      <c r="G139" s="43"/>
      <c r="H139" s="43"/>
      <c r="I139" s="223"/>
      <c r="J139" s="43"/>
      <c r="K139" s="43"/>
      <c r="L139" s="47"/>
      <c r="M139" s="224"/>
      <c r="N139" s="225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149</v>
      </c>
      <c r="AU139" s="20" t="s">
        <v>88</v>
      </c>
    </row>
    <row r="140" s="13" customFormat="1">
      <c r="A140" s="13"/>
      <c r="B140" s="226"/>
      <c r="C140" s="227"/>
      <c r="D140" s="228" t="s">
        <v>151</v>
      </c>
      <c r="E140" s="229" t="s">
        <v>19</v>
      </c>
      <c r="F140" s="230" t="s">
        <v>220</v>
      </c>
      <c r="G140" s="227"/>
      <c r="H140" s="231">
        <v>598.13999999999999</v>
      </c>
      <c r="I140" s="232"/>
      <c r="J140" s="227"/>
      <c r="K140" s="227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151</v>
      </c>
      <c r="AU140" s="237" t="s">
        <v>88</v>
      </c>
      <c r="AV140" s="13" t="s">
        <v>88</v>
      </c>
      <c r="AW140" s="13" t="s">
        <v>37</v>
      </c>
      <c r="AX140" s="13" t="s">
        <v>78</v>
      </c>
      <c r="AY140" s="237" t="s">
        <v>140</v>
      </c>
    </row>
    <row r="141" s="13" customFormat="1">
      <c r="A141" s="13"/>
      <c r="B141" s="226"/>
      <c r="C141" s="227"/>
      <c r="D141" s="228" t="s">
        <v>151</v>
      </c>
      <c r="E141" s="229" t="s">
        <v>19</v>
      </c>
      <c r="F141" s="230" t="s">
        <v>221</v>
      </c>
      <c r="G141" s="227"/>
      <c r="H141" s="231">
        <v>-9.6120000000000001</v>
      </c>
      <c r="I141" s="232"/>
      <c r="J141" s="227"/>
      <c r="K141" s="227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151</v>
      </c>
      <c r="AU141" s="237" t="s">
        <v>88</v>
      </c>
      <c r="AV141" s="13" t="s">
        <v>88</v>
      </c>
      <c r="AW141" s="13" t="s">
        <v>37</v>
      </c>
      <c r="AX141" s="13" t="s">
        <v>78</v>
      </c>
      <c r="AY141" s="237" t="s">
        <v>140</v>
      </c>
    </row>
    <row r="142" s="13" customFormat="1">
      <c r="A142" s="13"/>
      <c r="B142" s="226"/>
      <c r="C142" s="227"/>
      <c r="D142" s="228" t="s">
        <v>151</v>
      </c>
      <c r="E142" s="229" t="s">
        <v>19</v>
      </c>
      <c r="F142" s="230" t="s">
        <v>222</v>
      </c>
      <c r="G142" s="227"/>
      <c r="H142" s="231">
        <v>-1.2</v>
      </c>
      <c r="I142" s="232"/>
      <c r="J142" s="227"/>
      <c r="K142" s="227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151</v>
      </c>
      <c r="AU142" s="237" t="s">
        <v>88</v>
      </c>
      <c r="AV142" s="13" t="s">
        <v>88</v>
      </c>
      <c r="AW142" s="13" t="s">
        <v>37</v>
      </c>
      <c r="AX142" s="13" t="s">
        <v>78</v>
      </c>
      <c r="AY142" s="237" t="s">
        <v>140</v>
      </c>
    </row>
    <row r="143" s="13" customFormat="1">
      <c r="A143" s="13"/>
      <c r="B143" s="226"/>
      <c r="C143" s="227"/>
      <c r="D143" s="228" t="s">
        <v>151</v>
      </c>
      <c r="E143" s="229" t="s">
        <v>19</v>
      </c>
      <c r="F143" s="230" t="s">
        <v>223</v>
      </c>
      <c r="G143" s="227"/>
      <c r="H143" s="231">
        <v>71.799999999999997</v>
      </c>
      <c r="I143" s="232"/>
      <c r="J143" s="227"/>
      <c r="K143" s="227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151</v>
      </c>
      <c r="AU143" s="237" t="s">
        <v>88</v>
      </c>
      <c r="AV143" s="13" t="s">
        <v>88</v>
      </c>
      <c r="AW143" s="13" t="s">
        <v>37</v>
      </c>
      <c r="AX143" s="13" t="s">
        <v>78</v>
      </c>
      <c r="AY143" s="237" t="s">
        <v>140</v>
      </c>
    </row>
    <row r="144" s="13" customFormat="1">
      <c r="A144" s="13"/>
      <c r="B144" s="226"/>
      <c r="C144" s="227"/>
      <c r="D144" s="228" t="s">
        <v>151</v>
      </c>
      <c r="E144" s="229" t="s">
        <v>19</v>
      </c>
      <c r="F144" s="230" t="s">
        <v>224</v>
      </c>
      <c r="G144" s="227"/>
      <c r="H144" s="231">
        <v>4.6749999999999998</v>
      </c>
      <c r="I144" s="232"/>
      <c r="J144" s="227"/>
      <c r="K144" s="227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151</v>
      </c>
      <c r="AU144" s="237" t="s">
        <v>88</v>
      </c>
      <c r="AV144" s="13" t="s">
        <v>88</v>
      </c>
      <c r="AW144" s="13" t="s">
        <v>37</v>
      </c>
      <c r="AX144" s="13" t="s">
        <v>78</v>
      </c>
      <c r="AY144" s="237" t="s">
        <v>140</v>
      </c>
    </row>
    <row r="145" s="13" customFormat="1">
      <c r="A145" s="13"/>
      <c r="B145" s="226"/>
      <c r="C145" s="227"/>
      <c r="D145" s="228" t="s">
        <v>151</v>
      </c>
      <c r="E145" s="229" t="s">
        <v>19</v>
      </c>
      <c r="F145" s="230" t="s">
        <v>225</v>
      </c>
      <c r="G145" s="227"/>
      <c r="H145" s="231">
        <v>2.3759999999999999</v>
      </c>
      <c r="I145" s="232"/>
      <c r="J145" s="227"/>
      <c r="K145" s="227"/>
      <c r="L145" s="233"/>
      <c r="M145" s="234"/>
      <c r="N145" s="235"/>
      <c r="O145" s="235"/>
      <c r="P145" s="235"/>
      <c r="Q145" s="235"/>
      <c r="R145" s="235"/>
      <c r="S145" s="235"/>
      <c r="T145" s="23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7" t="s">
        <v>151</v>
      </c>
      <c r="AU145" s="237" t="s">
        <v>88</v>
      </c>
      <c r="AV145" s="13" t="s">
        <v>88</v>
      </c>
      <c r="AW145" s="13" t="s">
        <v>37</v>
      </c>
      <c r="AX145" s="13" t="s">
        <v>78</v>
      </c>
      <c r="AY145" s="237" t="s">
        <v>140</v>
      </c>
    </row>
    <row r="146" s="14" customFormat="1">
      <c r="A146" s="14"/>
      <c r="B146" s="238"/>
      <c r="C146" s="239"/>
      <c r="D146" s="228" t="s">
        <v>151</v>
      </c>
      <c r="E146" s="240" t="s">
        <v>19</v>
      </c>
      <c r="F146" s="241" t="s">
        <v>153</v>
      </c>
      <c r="G146" s="239"/>
      <c r="H146" s="242">
        <v>666.17899999999986</v>
      </c>
      <c r="I146" s="243"/>
      <c r="J146" s="239"/>
      <c r="K146" s="239"/>
      <c r="L146" s="244"/>
      <c r="M146" s="245"/>
      <c r="N146" s="246"/>
      <c r="O146" s="246"/>
      <c r="P146" s="246"/>
      <c r="Q146" s="246"/>
      <c r="R146" s="246"/>
      <c r="S146" s="246"/>
      <c r="T146" s="24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8" t="s">
        <v>151</v>
      </c>
      <c r="AU146" s="248" t="s">
        <v>88</v>
      </c>
      <c r="AV146" s="14" t="s">
        <v>147</v>
      </c>
      <c r="AW146" s="14" t="s">
        <v>37</v>
      </c>
      <c r="AX146" s="14" t="s">
        <v>86</v>
      </c>
      <c r="AY146" s="248" t="s">
        <v>140</v>
      </c>
    </row>
    <row r="147" s="2" customFormat="1" ht="21.75" customHeight="1">
      <c r="A147" s="41"/>
      <c r="B147" s="42"/>
      <c r="C147" s="208" t="s">
        <v>226</v>
      </c>
      <c r="D147" s="208" t="s">
        <v>142</v>
      </c>
      <c r="E147" s="209" t="s">
        <v>227</v>
      </c>
      <c r="F147" s="210" t="s">
        <v>228</v>
      </c>
      <c r="G147" s="211" t="s">
        <v>145</v>
      </c>
      <c r="H147" s="212">
        <v>398.75999999999999</v>
      </c>
      <c r="I147" s="213"/>
      <c r="J147" s="214">
        <f>ROUND(I147*H147,2)</f>
        <v>0</v>
      </c>
      <c r="K147" s="210" t="s">
        <v>146</v>
      </c>
      <c r="L147" s="47"/>
      <c r="M147" s="215" t="s">
        <v>19</v>
      </c>
      <c r="N147" s="216" t="s">
        <v>49</v>
      </c>
      <c r="O147" s="87"/>
      <c r="P147" s="217">
        <f>O147*H147</f>
        <v>0</v>
      </c>
      <c r="Q147" s="217">
        <v>1.98</v>
      </c>
      <c r="R147" s="217">
        <f>Q147*H147</f>
        <v>789.54480000000001</v>
      </c>
      <c r="S147" s="217">
        <v>0</v>
      </c>
      <c r="T147" s="218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9" t="s">
        <v>147</v>
      </c>
      <c r="AT147" s="219" t="s">
        <v>142</v>
      </c>
      <c r="AU147" s="219" t="s">
        <v>88</v>
      </c>
      <c r="AY147" s="20" t="s">
        <v>140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20" t="s">
        <v>86</v>
      </c>
      <c r="BK147" s="220">
        <f>ROUND(I147*H147,2)</f>
        <v>0</v>
      </c>
      <c r="BL147" s="20" t="s">
        <v>147</v>
      </c>
      <c r="BM147" s="219" t="s">
        <v>229</v>
      </c>
    </row>
    <row r="148" s="2" customFormat="1">
      <c r="A148" s="41"/>
      <c r="B148" s="42"/>
      <c r="C148" s="43"/>
      <c r="D148" s="221" t="s">
        <v>149</v>
      </c>
      <c r="E148" s="43"/>
      <c r="F148" s="222" t="s">
        <v>230</v>
      </c>
      <c r="G148" s="43"/>
      <c r="H148" s="43"/>
      <c r="I148" s="223"/>
      <c r="J148" s="43"/>
      <c r="K148" s="43"/>
      <c r="L148" s="47"/>
      <c r="M148" s="224"/>
      <c r="N148" s="225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149</v>
      </c>
      <c r="AU148" s="20" t="s">
        <v>88</v>
      </c>
    </row>
    <row r="149" s="13" customFormat="1">
      <c r="A149" s="13"/>
      <c r="B149" s="226"/>
      <c r="C149" s="227"/>
      <c r="D149" s="228" t="s">
        <v>151</v>
      </c>
      <c r="E149" s="229" t="s">
        <v>19</v>
      </c>
      <c r="F149" s="230" t="s">
        <v>231</v>
      </c>
      <c r="G149" s="227"/>
      <c r="H149" s="231">
        <v>398.75999999999999</v>
      </c>
      <c r="I149" s="232"/>
      <c r="J149" s="227"/>
      <c r="K149" s="227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151</v>
      </c>
      <c r="AU149" s="237" t="s">
        <v>88</v>
      </c>
      <c r="AV149" s="13" t="s">
        <v>88</v>
      </c>
      <c r="AW149" s="13" t="s">
        <v>37</v>
      </c>
      <c r="AX149" s="13" t="s">
        <v>78</v>
      </c>
      <c r="AY149" s="237" t="s">
        <v>140</v>
      </c>
    </row>
    <row r="150" s="14" customFormat="1">
      <c r="A150" s="14"/>
      <c r="B150" s="238"/>
      <c r="C150" s="239"/>
      <c r="D150" s="228" t="s">
        <v>151</v>
      </c>
      <c r="E150" s="240" t="s">
        <v>19</v>
      </c>
      <c r="F150" s="241" t="s">
        <v>153</v>
      </c>
      <c r="G150" s="239"/>
      <c r="H150" s="242">
        <v>398.75999999999999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8" t="s">
        <v>151</v>
      </c>
      <c r="AU150" s="248" t="s">
        <v>88</v>
      </c>
      <c r="AV150" s="14" t="s">
        <v>147</v>
      </c>
      <c r="AW150" s="14" t="s">
        <v>37</v>
      </c>
      <c r="AX150" s="14" t="s">
        <v>86</v>
      </c>
      <c r="AY150" s="248" t="s">
        <v>140</v>
      </c>
    </row>
    <row r="151" s="2" customFormat="1" ht="33" customHeight="1">
      <c r="A151" s="41"/>
      <c r="B151" s="42"/>
      <c r="C151" s="208" t="s">
        <v>232</v>
      </c>
      <c r="D151" s="208" t="s">
        <v>142</v>
      </c>
      <c r="E151" s="209" t="s">
        <v>233</v>
      </c>
      <c r="F151" s="210" t="s">
        <v>234</v>
      </c>
      <c r="G151" s="211" t="s">
        <v>235</v>
      </c>
      <c r="H151" s="212">
        <v>49</v>
      </c>
      <c r="I151" s="213"/>
      <c r="J151" s="214">
        <f>ROUND(I151*H151,2)</f>
        <v>0</v>
      </c>
      <c r="K151" s="210" t="s">
        <v>146</v>
      </c>
      <c r="L151" s="47"/>
      <c r="M151" s="215" t="s">
        <v>19</v>
      </c>
      <c r="N151" s="216" t="s">
        <v>49</v>
      </c>
      <c r="O151" s="87"/>
      <c r="P151" s="217">
        <f>O151*H151</f>
        <v>0</v>
      </c>
      <c r="Q151" s="217">
        <v>0.0049800000000000001</v>
      </c>
      <c r="R151" s="217">
        <f>Q151*H151</f>
        <v>0.24402000000000002</v>
      </c>
      <c r="S151" s="217">
        <v>0</v>
      </c>
      <c r="T151" s="218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9" t="s">
        <v>147</v>
      </c>
      <c r="AT151" s="219" t="s">
        <v>142</v>
      </c>
      <c r="AU151" s="219" t="s">
        <v>88</v>
      </c>
      <c r="AY151" s="20" t="s">
        <v>140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20" t="s">
        <v>86</v>
      </c>
      <c r="BK151" s="220">
        <f>ROUND(I151*H151,2)</f>
        <v>0</v>
      </c>
      <c r="BL151" s="20" t="s">
        <v>147</v>
      </c>
      <c r="BM151" s="219" t="s">
        <v>236</v>
      </c>
    </row>
    <row r="152" s="2" customFormat="1">
      <c r="A152" s="41"/>
      <c r="B152" s="42"/>
      <c r="C152" s="43"/>
      <c r="D152" s="221" t="s">
        <v>149</v>
      </c>
      <c r="E152" s="43"/>
      <c r="F152" s="222" t="s">
        <v>237</v>
      </c>
      <c r="G152" s="43"/>
      <c r="H152" s="43"/>
      <c r="I152" s="223"/>
      <c r="J152" s="43"/>
      <c r="K152" s="43"/>
      <c r="L152" s="47"/>
      <c r="M152" s="224"/>
      <c r="N152" s="225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149</v>
      </c>
      <c r="AU152" s="20" t="s">
        <v>88</v>
      </c>
    </row>
    <row r="153" s="13" customFormat="1">
      <c r="A153" s="13"/>
      <c r="B153" s="226"/>
      <c r="C153" s="227"/>
      <c r="D153" s="228" t="s">
        <v>151</v>
      </c>
      <c r="E153" s="229" t="s">
        <v>19</v>
      </c>
      <c r="F153" s="230" t="s">
        <v>238</v>
      </c>
      <c r="G153" s="227"/>
      <c r="H153" s="231">
        <v>14</v>
      </c>
      <c r="I153" s="232"/>
      <c r="J153" s="227"/>
      <c r="K153" s="227"/>
      <c r="L153" s="233"/>
      <c r="M153" s="234"/>
      <c r="N153" s="235"/>
      <c r="O153" s="235"/>
      <c r="P153" s="235"/>
      <c r="Q153" s="235"/>
      <c r="R153" s="235"/>
      <c r="S153" s="235"/>
      <c r="T153" s="23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7" t="s">
        <v>151</v>
      </c>
      <c r="AU153" s="237" t="s">
        <v>88</v>
      </c>
      <c r="AV153" s="13" t="s">
        <v>88</v>
      </c>
      <c r="AW153" s="13" t="s">
        <v>37</v>
      </c>
      <c r="AX153" s="13" t="s">
        <v>78</v>
      </c>
      <c r="AY153" s="237" t="s">
        <v>140</v>
      </c>
    </row>
    <row r="154" s="13" customFormat="1">
      <c r="A154" s="13"/>
      <c r="B154" s="226"/>
      <c r="C154" s="227"/>
      <c r="D154" s="228" t="s">
        <v>151</v>
      </c>
      <c r="E154" s="229" t="s">
        <v>19</v>
      </c>
      <c r="F154" s="230" t="s">
        <v>239</v>
      </c>
      <c r="G154" s="227"/>
      <c r="H154" s="231">
        <v>16</v>
      </c>
      <c r="I154" s="232"/>
      <c r="J154" s="227"/>
      <c r="K154" s="227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151</v>
      </c>
      <c r="AU154" s="237" t="s">
        <v>88</v>
      </c>
      <c r="AV154" s="13" t="s">
        <v>88</v>
      </c>
      <c r="AW154" s="13" t="s">
        <v>37</v>
      </c>
      <c r="AX154" s="13" t="s">
        <v>78</v>
      </c>
      <c r="AY154" s="237" t="s">
        <v>140</v>
      </c>
    </row>
    <row r="155" s="13" customFormat="1">
      <c r="A155" s="13"/>
      <c r="B155" s="226"/>
      <c r="C155" s="227"/>
      <c r="D155" s="228" t="s">
        <v>151</v>
      </c>
      <c r="E155" s="229" t="s">
        <v>19</v>
      </c>
      <c r="F155" s="230" t="s">
        <v>238</v>
      </c>
      <c r="G155" s="227"/>
      <c r="H155" s="231">
        <v>14</v>
      </c>
      <c r="I155" s="232"/>
      <c r="J155" s="227"/>
      <c r="K155" s="227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151</v>
      </c>
      <c r="AU155" s="237" t="s">
        <v>88</v>
      </c>
      <c r="AV155" s="13" t="s">
        <v>88</v>
      </c>
      <c r="AW155" s="13" t="s">
        <v>37</v>
      </c>
      <c r="AX155" s="13" t="s">
        <v>78</v>
      </c>
      <c r="AY155" s="237" t="s">
        <v>140</v>
      </c>
    </row>
    <row r="156" s="13" customFormat="1">
      <c r="A156" s="13"/>
      <c r="B156" s="226"/>
      <c r="C156" s="227"/>
      <c r="D156" s="228" t="s">
        <v>151</v>
      </c>
      <c r="E156" s="229" t="s">
        <v>19</v>
      </c>
      <c r="F156" s="230" t="s">
        <v>240</v>
      </c>
      <c r="G156" s="227"/>
      <c r="H156" s="231">
        <v>5</v>
      </c>
      <c r="I156" s="232"/>
      <c r="J156" s="227"/>
      <c r="K156" s="227"/>
      <c r="L156" s="233"/>
      <c r="M156" s="234"/>
      <c r="N156" s="235"/>
      <c r="O156" s="235"/>
      <c r="P156" s="235"/>
      <c r="Q156" s="235"/>
      <c r="R156" s="235"/>
      <c r="S156" s="235"/>
      <c r="T156" s="23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151</v>
      </c>
      <c r="AU156" s="237" t="s">
        <v>88</v>
      </c>
      <c r="AV156" s="13" t="s">
        <v>88</v>
      </c>
      <c r="AW156" s="13" t="s">
        <v>37</v>
      </c>
      <c r="AX156" s="13" t="s">
        <v>78</v>
      </c>
      <c r="AY156" s="237" t="s">
        <v>140</v>
      </c>
    </row>
    <row r="157" s="14" customFormat="1">
      <c r="A157" s="14"/>
      <c r="B157" s="238"/>
      <c r="C157" s="239"/>
      <c r="D157" s="228" t="s">
        <v>151</v>
      </c>
      <c r="E157" s="240" t="s">
        <v>19</v>
      </c>
      <c r="F157" s="241" t="s">
        <v>153</v>
      </c>
      <c r="G157" s="239"/>
      <c r="H157" s="242">
        <v>49</v>
      </c>
      <c r="I157" s="243"/>
      <c r="J157" s="239"/>
      <c r="K157" s="239"/>
      <c r="L157" s="244"/>
      <c r="M157" s="245"/>
      <c r="N157" s="246"/>
      <c r="O157" s="246"/>
      <c r="P157" s="246"/>
      <c r="Q157" s="246"/>
      <c r="R157" s="246"/>
      <c r="S157" s="246"/>
      <c r="T157" s="24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8" t="s">
        <v>151</v>
      </c>
      <c r="AU157" s="248" t="s">
        <v>88</v>
      </c>
      <c r="AV157" s="14" t="s">
        <v>147</v>
      </c>
      <c r="AW157" s="14" t="s">
        <v>37</v>
      </c>
      <c r="AX157" s="14" t="s">
        <v>86</v>
      </c>
      <c r="AY157" s="248" t="s">
        <v>140</v>
      </c>
    </row>
    <row r="158" s="2" customFormat="1" ht="21.75" customHeight="1">
      <c r="A158" s="41"/>
      <c r="B158" s="42"/>
      <c r="C158" s="208" t="s">
        <v>241</v>
      </c>
      <c r="D158" s="208" t="s">
        <v>142</v>
      </c>
      <c r="E158" s="209" t="s">
        <v>242</v>
      </c>
      <c r="F158" s="210" t="s">
        <v>243</v>
      </c>
      <c r="G158" s="211" t="s">
        <v>145</v>
      </c>
      <c r="H158" s="212">
        <v>81.150000000000006</v>
      </c>
      <c r="I158" s="213"/>
      <c r="J158" s="214">
        <f>ROUND(I158*H158,2)</f>
        <v>0</v>
      </c>
      <c r="K158" s="210" t="s">
        <v>146</v>
      </c>
      <c r="L158" s="47"/>
      <c r="M158" s="215" t="s">
        <v>19</v>
      </c>
      <c r="N158" s="216" t="s">
        <v>49</v>
      </c>
      <c r="O158" s="87"/>
      <c r="P158" s="217">
        <f>O158*H158</f>
        <v>0</v>
      </c>
      <c r="Q158" s="217">
        <v>2.5018699999999998</v>
      </c>
      <c r="R158" s="217">
        <f>Q158*H158</f>
        <v>203.02675049999999</v>
      </c>
      <c r="S158" s="217">
        <v>0</v>
      </c>
      <c r="T158" s="218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9" t="s">
        <v>147</v>
      </c>
      <c r="AT158" s="219" t="s">
        <v>142</v>
      </c>
      <c r="AU158" s="219" t="s">
        <v>88</v>
      </c>
      <c r="AY158" s="20" t="s">
        <v>140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20" t="s">
        <v>86</v>
      </c>
      <c r="BK158" s="220">
        <f>ROUND(I158*H158,2)</f>
        <v>0</v>
      </c>
      <c r="BL158" s="20" t="s">
        <v>147</v>
      </c>
      <c r="BM158" s="219" t="s">
        <v>244</v>
      </c>
    </row>
    <row r="159" s="2" customFormat="1">
      <c r="A159" s="41"/>
      <c r="B159" s="42"/>
      <c r="C159" s="43"/>
      <c r="D159" s="221" t="s">
        <v>149</v>
      </c>
      <c r="E159" s="43"/>
      <c r="F159" s="222" t="s">
        <v>245</v>
      </c>
      <c r="G159" s="43"/>
      <c r="H159" s="43"/>
      <c r="I159" s="223"/>
      <c r="J159" s="43"/>
      <c r="K159" s="43"/>
      <c r="L159" s="47"/>
      <c r="M159" s="224"/>
      <c r="N159" s="225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149</v>
      </c>
      <c r="AU159" s="20" t="s">
        <v>88</v>
      </c>
    </row>
    <row r="160" s="13" customFormat="1">
      <c r="A160" s="13"/>
      <c r="B160" s="226"/>
      <c r="C160" s="227"/>
      <c r="D160" s="228" t="s">
        <v>151</v>
      </c>
      <c r="E160" s="229" t="s">
        <v>19</v>
      </c>
      <c r="F160" s="230" t="s">
        <v>246</v>
      </c>
      <c r="G160" s="227"/>
      <c r="H160" s="231">
        <v>71.799999999999997</v>
      </c>
      <c r="I160" s="232"/>
      <c r="J160" s="227"/>
      <c r="K160" s="227"/>
      <c r="L160" s="233"/>
      <c r="M160" s="234"/>
      <c r="N160" s="235"/>
      <c r="O160" s="235"/>
      <c r="P160" s="235"/>
      <c r="Q160" s="235"/>
      <c r="R160" s="235"/>
      <c r="S160" s="235"/>
      <c r="T160" s="23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151</v>
      </c>
      <c r="AU160" s="237" t="s">
        <v>88</v>
      </c>
      <c r="AV160" s="13" t="s">
        <v>88</v>
      </c>
      <c r="AW160" s="13" t="s">
        <v>37</v>
      </c>
      <c r="AX160" s="13" t="s">
        <v>78</v>
      </c>
      <c r="AY160" s="237" t="s">
        <v>140</v>
      </c>
    </row>
    <row r="161" s="13" customFormat="1">
      <c r="A161" s="13"/>
      <c r="B161" s="226"/>
      <c r="C161" s="227"/>
      <c r="D161" s="228" t="s">
        <v>151</v>
      </c>
      <c r="E161" s="229" t="s">
        <v>19</v>
      </c>
      <c r="F161" s="230" t="s">
        <v>247</v>
      </c>
      <c r="G161" s="227"/>
      <c r="H161" s="231">
        <v>9.3499999999999996</v>
      </c>
      <c r="I161" s="232"/>
      <c r="J161" s="227"/>
      <c r="K161" s="227"/>
      <c r="L161" s="233"/>
      <c r="M161" s="234"/>
      <c r="N161" s="235"/>
      <c r="O161" s="235"/>
      <c r="P161" s="235"/>
      <c r="Q161" s="235"/>
      <c r="R161" s="235"/>
      <c r="S161" s="235"/>
      <c r="T161" s="23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7" t="s">
        <v>151</v>
      </c>
      <c r="AU161" s="237" t="s">
        <v>88</v>
      </c>
      <c r="AV161" s="13" t="s">
        <v>88</v>
      </c>
      <c r="AW161" s="13" t="s">
        <v>37</v>
      </c>
      <c r="AX161" s="13" t="s">
        <v>78</v>
      </c>
      <c r="AY161" s="237" t="s">
        <v>140</v>
      </c>
    </row>
    <row r="162" s="14" customFormat="1">
      <c r="A162" s="14"/>
      <c r="B162" s="238"/>
      <c r="C162" s="239"/>
      <c r="D162" s="228" t="s">
        <v>151</v>
      </c>
      <c r="E162" s="240" t="s">
        <v>19</v>
      </c>
      <c r="F162" s="241" t="s">
        <v>153</v>
      </c>
      <c r="G162" s="239"/>
      <c r="H162" s="242">
        <v>81.150000000000006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8" t="s">
        <v>151</v>
      </c>
      <c r="AU162" s="248" t="s">
        <v>88</v>
      </c>
      <c r="AV162" s="14" t="s">
        <v>147</v>
      </c>
      <c r="AW162" s="14" t="s">
        <v>37</v>
      </c>
      <c r="AX162" s="14" t="s">
        <v>86</v>
      </c>
      <c r="AY162" s="248" t="s">
        <v>140</v>
      </c>
    </row>
    <row r="163" s="2" customFormat="1" ht="16.5" customHeight="1">
      <c r="A163" s="41"/>
      <c r="B163" s="42"/>
      <c r="C163" s="208" t="s">
        <v>248</v>
      </c>
      <c r="D163" s="208" t="s">
        <v>142</v>
      </c>
      <c r="E163" s="209" t="s">
        <v>249</v>
      </c>
      <c r="F163" s="210" t="s">
        <v>250</v>
      </c>
      <c r="G163" s="211" t="s">
        <v>211</v>
      </c>
      <c r="H163" s="212">
        <v>182.40600000000001</v>
      </c>
      <c r="I163" s="213"/>
      <c r="J163" s="214">
        <f>ROUND(I163*H163,2)</f>
        <v>0</v>
      </c>
      <c r="K163" s="210" t="s">
        <v>146</v>
      </c>
      <c r="L163" s="47"/>
      <c r="M163" s="215" t="s">
        <v>19</v>
      </c>
      <c r="N163" s="216" t="s">
        <v>49</v>
      </c>
      <c r="O163" s="87"/>
      <c r="P163" s="217">
        <f>O163*H163</f>
        <v>0</v>
      </c>
      <c r="Q163" s="217">
        <v>0.0026900000000000001</v>
      </c>
      <c r="R163" s="217">
        <f>Q163*H163</f>
        <v>0.49067214000000003</v>
      </c>
      <c r="S163" s="217">
        <v>0</v>
      </c>
      <c r="T163" s="218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19" t="s">
        <v>147</v>
      </c>
      <c r="AT163" s="219" t="s">
        <v>142</v>
      </c>
      <c r="AU163" s="219" t="s">
        <v>88</v>
      </c>
      <c r="AY163" s="20" t="s">
        <v>140</v>
      </c>
      <c r="BE163" s="220">
        <f>IF(N163="základní",J163,0)</f>
        <v>0</v>
      </c>
      <c r="BF163" s="220">
        <f>IF(N163="snížená",J163,0)</f>
        <v>0</v>
      </c>
      <c r="BG163" s="220">
        <f>IF(N163="zákl. přenesená",J163,0)</f>
        <v>0</v>
      </c>
      <c r="BH163" s="220">
        <f>IF(N163="sníž. přenesená",J163,0)</f>
        <v>0</v>
      </c>
      <c r="BI163" s="220">
        <f>IF(N163="nulová",J163,0)</f>
        <v>0</v>
      </c>
      <c r="BJ163" s="20" t="s">
        <v>86</v>
      </c>
      <c r="BK163" s="220">
        <f>ROUND(I163*H163,2)</f>
        <v>0</v>
      </c>
      <c r="BL163" s="20" t="s">
        <v>147</v>
      </c>
      <c r="BM163" s="219" t="s">
        <v>251</v>
      </c>
    </row>
    <row r="164" s="2" customFormat="1">
      <c r="A164" s="41"/>
      <c r="B164" s="42"/>
      <c r="C164" s="43"/>
      <c r="D164" s="221" t="s">
        <v>149</v>
      </c>
      <c r="E164" s="43"/>
      <c r="F164" s="222" t="s">
        <v>252</v>
      </c>
      <c r="G164" s="43"/>
      <c r="H164" s="43"/>
      <c r="I164" s="223"/>
      <c r="J164" s="43"/>
      <c r="K164" s="43"/>
      <c r="L164" s="47"/>
      <c r="M164" s="224"/>
      <c r="N164" s="225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149</v>
      </c>
      <c r="AU164" s="20" t="s">
        <v>88</v>
      </c>
    </row>
    <row r="165" s="15" customFormat="1">
      <c r="A165" s="15"/>
      <c r="B165" s="249"/>
      <c r="C165" s="250"/>
      <c r="D165" s="228" t="s">
        <v>151</v>
      </c>
      <c r="E165" s="251" t="s">
        <v>19</v>
      </c>
      <c r="F165" s="252" t="s">
        <v>253</v>
      </c>
      <c r="G165" s="250"/>
      <c r="H165" s="251" t="s">
        <v>19</v>
      </c>
      <c r="I165" s="253"/>
      <c r="J165" s="250"/>
      <c r="K165" s="250"/>
      <c r="L165" s="254"/>
      <c r="M165" s="255"/>
      <c r="N165" s="256"/>
      <c r="O165" s="256"/>
      <c r="P165" s="256"/>
      <c r="Q165" s="256"/>
      <c r="R165" s="256"/>
      <c r="S165" s="256"/>
      <c r="T165" s="257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58" t="s">
        <v>151</v>
      </c>
      <c r="AU165" s="258" t="s">
        <v>88</v>
      </c>
      <c r="AV165" s="15" t="s">
        <v>86</v>
      </c>
      <c r="AW165" s="15" t="s">
        <v>37</v>
      </c>
      <c r="AX165" s="15" t="s">
        <v>78</v>
      </c>
      <c r="AY165" s="258" t="s">
        <v>140</v>
      </c>
    </row>
    <row r="166" s="15" customFormat="1">
      <c r="A166" s="15"/>
      <c r="B166" s="249"/>
      <c r="C166" s="250"/>
      <c r="D166" s="228" t="s">
        <v>151</v>
      </c>
      <c r="E166" s="251" t="s">
        <v>19</v>
      </c>
      <c r="F166" s="252" t="s">
        <v>254</v>
      </c>
      <c r="G166" s="250"/>
      <c r="H166" s="251" t="s">
        <v>19</v>
      </c>
      <c r="I166" s="253"/>
      <c r="J166" s="250"/>
      <c r="K166" s="250"/>
      <c r="L166" s="254"/>
      <c r="M166" s="255"/>
      <c r="N166" s="256"/>
      <c r="O166" s="256"/>
      <c r="P166" s="256"/>
      <c r="Q166" s="256"/>
      <c r="R166" s="256"/>
      <c r="S166" s="256"/>
      <c r="T166" s="257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58" t="s">
        <v>151</v>
      </c>
      <c r="AU166" s="258" t="s">
        <v>88</v>
      </c>
      <c r="AV166" s="15" t="s">
        <v>86</v>
      </c>
      <c r="AW166" s="15" t="s">
        <v>37</v>
      </c>
      <c r="AX166" s="15" t="s">
        <v>78</v>
      </c>
      <c r="AY166" s="258" t="s">
        <v>140</v>
      </c>
    </row>
    <row r="167" s="13" customFormat="1">
      <c r="A167" s="13"/>
      <c r="B167" s="226"/>
      <c r="C167" s="227"/>
      <c r="D167" s="228" t="s">
        <v>151</v>
      </c>
      <c r="E167" s="230" t="s">
        <v>19</v>
      </c>
      <c r="F167" s="259" t="s">
        <v>105</v>
      </c>
      <c r="G167" s="227"/>
      <c r="H167" s="231">
        <v>182.40600000000001</v>
      </c>
      <c r="I167" s="232"/>
      <c r="J167" s="227"/>
      <c r="K167" s="227"/>
      <c r="L167" s="233"/>
      <c r="M167" s="234"/>
      <c r="N167" s="235"/>
      <c r="O167" s="235"/>
      <c r="P167" s="235"/>
      <c r="Q167" s="235"/>
      <c r="R167" s="235"/>
      <c r="S167" s="235"/>
      <c r="T167" s="23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7" t="s">
        <v>151</v>
      </c>
      <c r="AU167" s="237" t="s">
        <v>88</v>
      </c>
      <c r="AV167" s="13" t="s">
        <v>88</v>
      </c>
      <c r="AW167" s="13" t="s">
        <v>37</v>
      </c>
      <c r="AX167" s="13" t="s">
        <v>86</v>
      </c>
      <c r="AY167" s="237" t="s">
        <v>140</v>
      </c>
    </row>
    <row r="168" s="2" customFormat="1" ht="16.5" customHeight="1">
      <c r="A168" s="41"/>
      <c r="B168" s="42"/>
      <c r="C168" s="208" t="s">
        <v>255</v>
      </c>
      <c r="D168" s="208" t="s">
        <v>142</v>
      </c>
      <c r="E168" s="209" t="s">
        <v>256</v>
      </c>
      <c r="F168" s="210" t="s">
        <v>257</v>
      </c>
      <c r="G168" s="211" t="s">
        <v>211</v>
      </c>
      <c r="H168" s="212">
        <v>182.40600000000001</v>
      </c>
      <c r="I168" s="213"/>
      <c r="J168" s="214">
        <f>ROUND(I168*H168,2)</f>
        <v>0</v>
      </c>
      <c r="K168" s="210" t="s">
        <v>146</v>
      </c>
      <c r="L168" s="47"/>
      <c r="M168" s="215" t="s">
        <v>19</v>
      </c>
      <c r="N168" s="216" t="s">
        <v>49</v>
      </c>
      <c r="O168" s="87"/>
      <c r="P168" s="217">
        <f>O168*H168</f>
        <v>0</v>
      </c>
      <c r="Q168" s="217">
        <v>0</v>
      </c>
      <c r="R168" s="217">
        <f>Q168*H168</f>
        <v>0</v>
      </c>
      <c r="S168" s="217">
        <v>0</v>
      </c>
      <c r="T168" s="218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9" t="s">
        <v>147</v>
      </c>
      <c r="AT168" s="219" t="s">
        <v>142</v>
      </c>
      <c r="AU168" s="219" t="s">
        <v>88</v>
      </c>
      <c r="AY168" s="20" t="s">
        <v>140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20" t="s">
        <v>86</v>
      </c>
      <c r="BK168" s="220">
        <f>ROUND(I168*H168,2)</f>
        <v>0</v>
      </c>
      <c r="BL168" s="20" t="s">
        <v>147</v>
      </c>
      <c r="BM168" s="219" t="s">
        <v>258</v>
      </c>
    </row>
    <row r="169" s="2" customFormat="1">
      <c r="A169" s="41"/>
      <c r="B169" s="42"/>
      <c r="C169" s="43"/>
      <c r="D169" s="221" t="s">
        <v>149</v>
      </c>
      <c r="E169" s="43"/>
      <c r="F169" s="222" t="s">
        <v>259</v>
      </c>
      <c r="G169" s="43"/>
      <c r="H169" s="43"/>
      <c r="I169" s="223"/>
      <c r="J169" s="43"/>
      <c r="K169" s="43"/>
      <c r="L169" s="47"/>
      <c r="M169" s="224"/>
      <c r="N169" s="225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149</v>
      </c>
      <c r="AU169" s="20" t="s">
        <v>88</v>
      </c>
    </row>
    <row r="170" s="2" customFormat="1" ht="16.5" customHeight="1">
      <c r="A170" s="41"/>
      <c r="B170" s="42"/>
      <c r="C170" s="208" t="s">
        <v>260</v>
      </c>
      <c r="D170" s="208" t="s">
        <v>142</v>
      </c>
      <c r="E170" s="209" t="s">
        <v>261</v>
      </c>
      <c r="F170" s="210" t="s">
        <v>262</v>
      </c>
      <c r="G170" s="211" t="s">
        <v>193</v>
      </c>
      <c r="H170" s="212">
        <v>9.7379999999999995</v>
      </c>
      <c r="I170" s="213"/>
      <c r="J170" s="214">
        <f>ROUND(I170*H170,2)</f>
        <v>0</v>
      </c>
      <c r="K170" s="210" t="s">
        <v>146</v>
      </c>
      <c r="L170" s="47"/>
      <c r="M170" s="215" t="s">
        <v>19</v>
      </c>
      <c r="N170" s="216" t="s">
        <v>49</v>
      </c>
      <c r="O170" s="87"/>
      <c r="P170" s="217">
        <f>O170*H170</f>
        <v>0</v>
      </c>
      <c r="Q170" s="217">
        <v>1.0606199999999999</v>
      </c>
      <c r="R170" s="217">
        <f>Q170*H170</f>
        <v>10.328317559999999</v>
      </c>
      <c r="S170" s="217">
        <v>0</v>
      </c>
      <c r="T170" s="218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19" t="s">
        <v>147</v>
      </c>
      <c r="AT170" s="219" t="s">
        <v>142</v>
      </c>
      <c r="AU170" s="219" t="s">
        <v>88</v>
      </c>
      <c r="AY170" s="20" t="s">
        <v>140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20" t="s">
        <v>86</v>
      </c>
      <c r="BK170" s="220">
        <f>ROUND(I170*H170,2)</f>
        <v>0</v>
      </c>
      <c r="BL170" s="20" t="s">
        <v>147</v>
      </c>
      <c r="BM170" s="219" t="s">
        <v>263</v>
      </c>
    </row>
    <row r="171" s="2" customFormat="1">
      <c r="A171" s="41"/>
      <c r="B171" s="42"/>
      <c r="C171" s="43"/>
      <c r="D171" s="221" t="s">
        <v>149</v>
      </c>
      <c r="E171" s="43"/>
      <c r="F171" s="222" t="s">
        <v>264</v>
      </c>
      <c r="G171" s="43"/>
      <c r="H171" s="43"/>
      <c r="I171" s="223"/>
      <c r="J171" s="43"/>
      <c r="K171" s="43"/>
      <c r="L171" s="47"/>
      <c r="M171" s="224"/>
      <c r="N171" s="225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149</v>
      </c>
      <c r="AU171" s="20" t="s">
        <v>88</v>
      </c>
    </row>
    <row r="172" s="13" customFormat="1">
      <c r="A172" s="13"/>
      <c r="B172" s="226"/>
      <c r="C172" s="227"/>
      <c r="D172" s="228" t="s">
        <v>151</v>
      </c>
      <c r="E172" s="229" t="s">
        <v>19</v>
      </c>
      <c r="F172" s="230" t="s">
        <v>265</v>
      </c>
      <c r="G172" s="227"/>
      <c r="H172" s="231">
        <v>8.6159999999999997</v>
      </c>
      <c r="I172" s="232"/>
      <c r="J172" s="227"/>
      <c r="K172" s="227"/>
      <c r="L172" s="233"/>
      <c r="M172" s="234"/>
      <c r="N172" s="235"/>
      <c r="O172" s="235"/>
      <c r="P172" s="235"/>
      <c r="Q172" s="235"/>
      <c r="R172" s="235"/>
      <c r="S172" s="235"/>
      <c r="T172" s="23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151</v>
      </c>
      <c r="AU172" s="237" t="s">
        <v>88</v>
      </c>
      <c r="AV172" s="13" t="s">
        <v>88</v>
      </c>
      <c r="AW172" s="13" t="s">
        <v>37</v>
      </c>
      <c r="AX172" s="13" t="s">
        <v>78</v>
      </c>
      <c r="AY172" s="237" t="s">
        <v>140</v>
      </c>
    </row>
    <row r="173" s="13" customFormat="1">
      <c r="A173" s="13"/>
      <c r="B173" s="226"/>
      <c r="C173" s="227"/>
      <c r="D173" s="228" t="s">
        <v>151</v>
      </c>
      <c r="E173" s="229" t="s">
        <v>19</v>
      </c>
      <c r="F173" s="230" t="s">
        <v>266</v>
      </c>
      <c r="G173" s="227"/>
      <c r="H173" s="231">
        <v>1.1220000000000001</v>
      </c>
      <c r="I173" s="232"/>
      <c r="J173" s="227"/>
      <c r="K173" s="227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151</v>
      </c>
      <c r="AU173" s="237" t="s">
        <v>88</v>
      </c>
      <c r="AV173" s="13" t="s">
        <v>88</v>
      </c>
      <c r="AW173" s="13" t="s">
        <v>37</v>
      </c>
      <c r="AX173" s="13" t="s">
        <v>78</v>
      </c>
      <c r="AY173" s="237" t="s">
        <v>140</v>
      </c>
    </row>
    <row r="174" s="14" customFormat="1">
      <c r="A174" s="14"/>
      <c r="B174" s="238"/>
      <c r="C174" s="239"/>
      <c r="D174" s="228" t="s">
        <v>151</v>
      </c>
      <c r="E174" s="240" t="s">
        <v>19</v>
      </c>
      <c r="F174" s="241" t="s">
        <v>153</v>
      </c>
      <c r="G174" s="239"/>
      <c r="H174" s="242">
        <v>9.7379999999999995</v>
      </c>
      <c r="I174" s="243"/>
      <c r="J174" s="239"/>
      <c r="K174" s="239"/>
      <c r="L174" s="244"/>
      <c r="M174" s="245"/>
      <c r="N174" s="246"/>
      <c r="O174" s="246"/>
      <c r="P174" s="246"/>
      <c r="Q174" s="246"/>
      <c r="R174" s="246"/>
      <c r="S174" s="246"/>
      <c r="T174" s="24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8" t="s">
        <v>151</v>
      </c>
      <c r="AU174" s="248" t="s">
        <v>88</v>
      </c>
      <c r="AV174" s="14" t="s">
        <v>147</v>
      </c>
      <c r="AW174" s="14" t="s">
        <v>37</v>
      </c>
      <c r="AX174" s="14" t="s">
        <v>86</v>
      </c>
      <c r="AY174" s="248" t="s">
        <v>140</v>
      </c>
    </row>
    <row r="175" s="2" customFormat="1" ht="21.75" customHeight="1">
      <c r="A175" s="41"/>
      <c r="B175" s="42"/>
      <c r="C175" s="208" t="s">
        <v>267</v>
      </c>
      <c r="D175" s="208" t="s">
        <v>142</v>
      </c>
      <c r="E175" s="209" t="s">
        <v>268</v>
      </c>
      <c r="F175" s="210" t="s">
        <v>269</v>
      </c>
      <c r="G175" s="211" t="s">
        <v>145</v>
      </c>
      <c r="H175" s="212">
        <v>21.648</v>
      </c>
      <c r="I175" s="213"/>
      <c r="J175" s="214">
        <f>ROUND(I175*H175,2)</f>
        <v>0</v>
      </c>
      <c r="K175" s="210" t="s">
        <v>146</v>
      </c>
      <c r="L175" s="47"/>
      <c r="M175" s="215" t="s">
        <v>19</v>
      </c>
      <c r="N175" s="216" t="s">
        <v>49</v>
      </c>
      <c r="O175" s="87"/>
      <c r="P175" s="217">
        <f>O175*H175</f>
        <v>0</v>
      </c>
      <c r="Q175" s="217">
        <v>2.5018699999999998</v>
      </c>
      <c r="R175" s="217">
        <f>Q175*H175</f>
        <v>54.160481759999996</v>
      </c>
      <c r="S175" s="217">
        <v>0</v>
      </c>
      <c r="T175" s="218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9" t="s">
        <v>147</v>
      </c>
      <c r="AT175" s="219" t="s">
        <v>142</v>
      </c>
      <c r="AU175" s="219" t="s">
        <v>88</v>
      </c>
      <c r="AY175" s="20" t="s">
        <v>140</v>
      </c>
      <c r="BE175" s="220">
        <f>IF(N175="základní",J175,0)</f>
        <v>0</v>
      </c>
      <c r="BF175" s="220">
        <f>IF(N175="snížená",J175,0)</f>
        <v>0</v>
      </c>
      <c r="BG175" s="220">
        <f>IF(N175="zákl. přenesená",J175,0)</f>
        <v>0</v>
      </c>
      <c r="BH175" s="220">
        <f>IF(N175="sníž. přenesená",J175,0)</f>
        <v>0</v>
      </c>
      <c r="BI175" s="220">
        <f>IF(N175="nulová",J175,0)</f>
        <v>0</v>
      </c>
      <c r="BJ175" s="20" t="s">
        <v>86</v>
      </c>
      <c r="BK175" s="220">
        <f>ROUND(I175*H175,2)</f>
        <v>0</v>
      </c>
      <c r="BL175" s="20" t="s">
        <v>147</v>
      </c>
      <c r="BM175" s="219" t="s">
        <v>270</v>
      </c>
    </row>
    <row r="176" s="2" customFormat="1">
      <c r="A176" s="41"/>
      <c r="B176" s="42"/>
      <c r="C176" s="43"/>
      <c r="D176" s="221" t="s">
        <v>149</v>
      </c>
      <c r="E176" s="43"/>
      <c r="F176" s="222" t="s">
        <v>271</v>
      </c>
      <c r="G176" s="43"/>
      <c r="H176" s="43"/>
      <c r="I176" s="223"/>
      <c r="J176" s="43"/>
      <c r="K176" s="43"/>
      <c r="L176" s="47"/>
      <c r="M176" s="224"/>
      <c r="N176" s="225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149</v>
      </c>
      <c r="AU176" s="20" t="s">
        <v>88</v>
      </c>
    </row>
    <row r="177" s="13" customFormat="1">
      <c r="A177" s="13"/>
      <c r="B177" s="226"/>
      <c r="C177" s="227"/>
      <c r="D177" s="228" t="s">
        <v>151</v>
      </c>
      <c r="E177" s="229" t="s">
        <v>19</v>
      </c>
      <c r="F177" s="230" t="s">
        <v>272</v>
      </c>
      <c r="G177" s="227"/>
      <c r="H177" s="231">
        <v>19.007999999999999</v>
      </c>
      <c r="I177" s="232"/>
      <c r="J177" s="227"/>
      <c r="K177" s="227"/>
      <c r="L177" s="233"/>
      <c r="M177" s="234"/>
      <c r="N177" s="235"/>
      <c r="O177" s="235"/>
      <c r="P177" s="235"/>
      <c r="Q177" s="235"/>
      <c r="R177" s="235"/>
      <c r="S177" s="235"/>
      <c r="T177" s="23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7" t="s">
        <v>151</v>
      </c>
      <c r="AU177" s="237" t="s">
        <v>88</v>
      </c>
      <c r="AV177" s="13" t="s">
        <v>88</v>
      </c>
      <c r="AW177" s="13" t="s">
        <v>37</v>
      </c>
      <c r="AX177" s="13" t="s">
        <v>78</v>
      </c>
      <c r="AY177" s="237" t="s">
        <v>140</v>
      </c>
    </row>
    <row r="178" s="13" customFormat="1">
      <c r="A178" s="13"/>
      <c r="B178" s="226"/>
      <c r="C178" s="227"/>
      <c r="D178" s="228" t="s">
        <v>151</v>
      </c>
      <c r="E178" s="229" t="s">
        <v>19</v>
      </c>
      <c r="F178" s="230" t="s">
        <v>273</v>
      </c>
      <c r="G178" s="227"/>
      <c r="H178" s="231">
        <v>2.6400000000000001</v>
      </c>
      <c r="I178" s="232"/>
      <c r="J178" s="227"/>
      <c r="K178" s="227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151</v>
      </c>
      <c r="AU178" s="237" t="s">
        <v>88</v>
      </c>
      <c r="AV178" s="13" t="s">
        <v>88</v>
      </c>
      <c r="AW178" s="13" t="s">
        <v>37</v>
      </c>
      <c r="AX178" s="13" t="s">
        <v>78</v>
      </c>
      <c r="AY178" s="237" t="s">
        <v>140</v>
      </c>
    </row>
    <row r="179" s="14" customFormat="1">
      <c r="A179" s="14"/>
      <c r="B179" s="238"/>
      <c r="C179" s="239"/>
      <c r="D179" s="228" t="s">
        <v>151</v>
      </c>
      <c r="E179" s="240" t="s">
        <v>19</v>
      </c>
      <c r="F179" s="241" t="s">
        <v>153</v>
      </c>
      <c r="G179" s="239"/>
      <c r="H179" s="242">
        <v>21.648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151</v>
      </c>
      <c r="AU179" s="248" t="s">
        <v>88</v>
      </c>
      <c r="AV179" s="14" t="s">
        <v>147</v>
      </c>
      <c r="AW179" s="14" t="s">
        <v>37</v>
      </c>
      <c r="AX179" s="14" t="s">
        <v>86</v>
      </c>
      <c r="AY179" s="248" t="s">
        <v>140</v>
      </c>
    </row>
    <row r="180" s="2" customFormat="1" ht="16.5" customHeight="1">
      <c r="A180" s="41"/>
      <c r="B180" s="42"/>
      <c r="C180" s="208" t="s">
        <v>274</v>
      </c>
      <c r="D180" s="208" t="s">
        <v>142</v>
      </c>
      <c r="E180" s="209" t="s">
        <v>275</v>
      </c>
      <c r="F180" s="210" t="s">
        <v>276</v>
      </c>
      <c r="G180" s="211" t="s">
        <v>211</v>
      </c>
      <c r="H180" s="212">
        <v>48.479999999999997</v>
      </c>
      <c r="I180" s="213"/>
      <c r="J180" s="214">
        <f>ROUND(I180*H180,2)</f>
        <v>0</v>
      </c>
      <c r="K180" s="210" t="s">
        <v>146</v>
      </c>
      <c r="L180" s="47"/>
      <c r="M180" s="215" t="s">
        <v>19</v>
      </c>
      <c r="N180" s="216" t="s">
        <v>49</v>
      </c>
      <c r="O180" s="87"/>
      <c r="P180" s="217">
        <f>O180*H180</f>
        <v>0</v>
      </c>
      <c r="Q180" s="217">
        <v>0.00264</v>
      </c>
      <c r="R180" s="217">
        <f>Q180*H180</f>
        <v>0.1279872</v>
      </c>
      <c r="S180" s="217">
        <v>0</v>
      </c>
      <c r="T180" s="218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9" t="s">
        <v>147</v>
      </c>
      <c r="AT180" s="219" t="s">
        <v>142</v>
      </c>
      <c r="AU180" s="219" t="s">
        <v>88</v>
      </c>
      <c r="AY180" s="20" t="s">
        <v>140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20" t="s">
        <v>86</v>
      </c>
      <c r="BK180" s="220">
        <f>ROUND(I180*H180,2)</f>
        <v>0</v>
      </c>
      <c r="BL180" s="20" t="s">
        <v>147</v>
      </c>
      <c r="BM180" s="219" t="s">
        <v>277</v>
      </c>
    </row>
    <row r="181" s="2" customFormat="1">
      <c r="A181" s="41"/>
      <c r="B181" s="42"/>
      <c r="C181" s="43"/>
      <c r="D181" s="221" t="s">
        <v>149</v>
      </c>
      <c r="E181" s="43"/>
      <c r="F181" s="222" t="s">
        <v>278</v>
      </c>
      <c r="G181" s="43"/>
      <c r="H181" s="43"/>
      <c r="I181" s="223"/>
      <c r="J181" s="43"/>
      <c r="K181" s="43"/>
      <c r="L181" s="47"/>
      <c r="M181" s="224"/>
      <c r="N181" s="225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149</v>
      </c>
      <c r="AU181" s="20" t="s">
        <v>88</v>
      </c>
    </row>
    <row r="182" s="13" customFormat="1">
      <c r="A182" s="13"/>
      <c r="B182" s="226"/>
      <c r="C182" s="227"/>
      <c r="D182" s="228" t="s">
        <v>151</v>
      </c>
      <c r="E182" s="229" t="s">
        <v>19</v>
      </c>
      <c r="F182" s="230" t="s">
        <v>279</v>
      </c>
      <c r="G182" s="227"/>
      <c r="H182" s="231">
        <v>38.399999999999999</v>
      </c>
      <c r="I182" s="232"/>
      <c r="J182" s="227"/>
      <c r="K182" s="227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151</v>
      </c>
      <c r="AU182" s="237" t="s">
        <v>88</v>
      </c>
      <c r="AV182" s="13" t="s">
        <v>88</v>
      </c>
      <c r="AW182" s="13" t="s">
        <v>37</v>
      </c>
      <c r="AX182" s="13" t="s">
        <v>78</v>
      </c>
      <c r="AY182" s="237" t="s">
        <v>140</v>
      </c>
    </row>
    <row r="183" s="13" customFormat="1">
      <c r="A183" s="13"/>
      <c r="B183" s="226"/>
      <c r="C183" s="227"/>
      <c r="D183" s="228" t="s">
        <v>151</v>
      </c>
      <c r="E183" s="229" t="s">
        <v>19</v>
      </c>
      <c r="F183" s="230" t="s">
        <v>280</v>
      </c>
      <c r="G183" s="227"/>
      <c r="H183" s="231">
        <v>10.08</v>
      </c>
      <c r="I183" s="232"/>
      <c r="J183" s="227"/>
      <c r="K183" s="227"/>
      <c r="L183" s="233"/>
      <c r="M183" s="234"/>
      <c r="N183" s="235"/>
      <c r="O183" s="235"/>
      <c r="P183" s="235"/>
      <c r="Q183" s="235"/>
      <c r="R183" s="235"/>
      <c r="S183" s="235"/>
      <c r="T183" s="23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7" t="s">
        <v>151</v>
      </c>
      <c r="AU183" s="237" t="s">
        <v>88</v>
      </c>
      <c r="AV183" s="13" t="s">
        <v>88</v>
      </c>
      <c r="AW183" s="13" t="s">
        <v>37</v>
      </c>
      <c r="AX183" s="13" t="s">
        <v>78</v>
      </c>
      <c r="AY183" s="237" t="s">
        <v>140</v>
      </c>
    </row>
    <row r="184" s="14" customFormat="1">
      <c r="A184" s="14"/>
      <c r="B184" s="238"/>
      <c r="C184" s="239"/>
      <c r="D184" s="228" t="s">
        <v>151</v>
      </c>
      <c r="E184" s="240" t="s">
        <v>19</v>
      </c>
      <c r="F184" s="241" t="s">
        <v>153</v>
      </c>
      <c r="G184" s="239"/>
      <c r="H184" s="242">
        <v>48.479999999999997</v>
      </c>
      <c r="I184" s="243"/>
      <c r="J184" s="239"/>
      <c r="K184" s="239"/>
      <c r="L184" s="244"/>
      <c r="M184" s="245"/>
      <c r="N184" s="246"/>
      <c r="O184" s="246"/>
      <c r="P184" s="246"/>
      <c r="Q184" s="246"/>
      <c r="R184" s="246"/>
      <c r="S184" s="246"/>
      <c r="T184" s="247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8" t="s">
        <v>151</v>
      </c>
      <c r="AU184" s="248" t="s">
        <v>88</v>
      </c>
      <c r="AV184" s="14" t="s">
        <v>147</v>
      </c>
      <c r="AW184" s="14" t="s">
        <v>37</v>
      </c>
      <c r="AX184" s="14" t="s">
        <v>86</v>
      </c>
      <c r="AY184" s="248" t="s">
        <v>140</v>
      </c>
    </row>
    <row r="185" s="2" customFormat="1" ht="16.5" customHeight="1">
      <c r="A185" s="41"/>
      <c r="B185" s="42"/>
      <c r="C185" s="208" t="s">
        <v>7</v>
      </c>
      <c r="D185" s="208" t="s">
        <v>142</v>
      </c>
      <c r="E185" s="209" t="s">
        <v>281</v>
      </c>
      <c r="F185" s="210" t="s">
        <v>282</v>
      </c>
      <c r="G185" s="211" t="s">
        <v>211</v>
      </c>
      <c r="H185" s="212">
        <v>48.479999999999997</v>
      </c>
      <c r="I185" s="213"/>
      <c r="J185" s="214">
        <f>ROUND(I185*H185,2)</f>
        <v>0</v>
      </c>
      <c r="K185" s="210" t="s">
        <v>146</v>
      </c>
      <c r="L185" s="47"/>
      <c r="M185" s="215" t="s">
        <v>19</v>
      </c>
      <c r="N185" s="216" t="s">
        <v>49</v>
      </c>
      <c r="O185" s="87"/>
      <c r="P185" s="217">
        <f>O185*H185</f>
        <v>0</v>
      </c>
      <c r="Q185" s="217">
        <v>0</v>
      </c>
      <c r="R185" s="217">
        <f>Q185*H185</f>
        <v>0</v>
      </c>
      <c r="S185" s="217">
        <v>0</v>
      </c>
      <c r="T185" s="218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19" t="s">
        <v>147</v>
      </c>
      <c r="AT185" s="219" t="s">
        <v>142</v>
      </c>
      <c r="AU185" s="219" t="s">
        <v>88</v>
      </c>
      <c r="AY185" s="20" t="s">
        <v>140</v>
      </c>
      <c r="BE185" s="220">
        <f>IF(N185="základní",J185,0)</f>
        <v>0</v>
      </c>
      <c r="BF185" s="220">
        <f>IF(N185="snížená",J185,0)</f>
        <v>0</v>
      </c>
      <c r="BG185" s="220">
        <f>IF(N185="zákl. přenesená",J185,0)</f>
        <v>0</v>
      </c>
      <c r="BH185" s="220">
        <f>IF(N185="sníž. přenesená",J185,0)</f>
        <v>0</v>
      </c>
      <c r="BI185" s="220">
        <f>IF(N185="nulová",J185,0)</f>
        <v>0</v>
      </c>
      <c r="BJ185" s="20" t="s">
        <v>86</v>
      </c>
      <c r="BK185" s="220">
        <f>ROUND(I185*H185,2)</f>
        <v>0</v>
      </c>
      <c r="BL185" s="20" t="s">
        <v>147</v>
      </c>
      <c r="BM185" s="219" t="s">
        <v>283</v>
      </c>
    </row>
    <row r="186" s="2" customFormat="1">
      <c r="A186" s="41"/>
      <c r="B186" s="42"/>
      <c r="C186" s="43"/>
      <c r="D186" s="221" t="s">
        <v>149</v>
      </c>
      <c r="E186" s="43"/>
      <c r="F186" s="222" t="s">
        <v>284</v>
      </c>
      <c r="G186" s="43"/>
      <c r="H186" s="43"/>
      <c r="I186" s="223"/>
      <c r="J186" s="43"/>
      <c r="K186" s="43"/>
      <c r="L186" s="47"/>
      <c r="M186" s="224"/>
      <c r="N186" s="225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149</v>
      </c>
      <c r="AU186" s="20" t="s">
        <v>88</v>
      </c>
    </row>
    <row r="187" s="13" customFormat="1">
      <c r="A187" s="13"/>
      <c r="B187" s="226"/>
      <c r="C187" s="227"/>
      <c r="D187" s="228" t="s">
        <v>151</v>
      </c>
      <c r="E187" s="229" t="s">
        <v>19</v>
      </c>
      <c r="F187" s="230" t="s">
        <v>279</v>
      </c>
      <c r="G187" s="227"/>
      <c r="H187" s="231">
        <v>38.399999999999999</v>
      </c>
      <c r="I187" s="232"/>
      <c r="J187" s="227"/>
      <c r="K187" s="227"/>
      <c r="L187" s="233"/>
      <c r="M187" s="234"/>
      <c r="N187" s="235"/>
      <c r="O187" s="235"/>
      <c r="P187" s="235"/>
      <c r="Q187" s="235"/>
      <c r="R187" s="235"/>
      <c r="S187" s="235"/>
      <c r="T187" s="23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7" t="s">
        <v>151</v>
      </c>
      <c r="AU187" s="237" t="s">
        <v>88</v>
      </c>
      <c r="AV187" s="13" t="s">
        <v>88</v>
      </c>
      <c r="AW187" s="13" t="s">
        <v>37</v>
      </c>
      <c r="AX187" s="13" t="s">
        <v>78</v>
      </c>
      <c r="AY187" s="237" t="s">
        <v>140</v>
      </c>
    </row>
    <row r="188" s="13" customFormat="1">
      <c r="A188" s="13"/>
      <c r="B188" s="226"/>
      <c r="C188" s="227"/>
      <c r="D188" s="228" t="s">
        <v>151</v>
      </c>
      <c r="E188" s="229" t="s">
        <v>19</v>
      </c>
      <c r="F188" s="230" t="s">
        <v>280</v>
      </c>
      <c r="G188" s="227"/>
      <c r="H188" s="231">
        <v>10.08</v>
      </c>
      <c r="I188" s="232"/>
      <c r="J188" s="227"/>
      <c r="K188" s="227"/>
      <c r="L188" s="233"/>
      <c r="M188" s="234"/>
      <c r="N188" s="235"/>
      <c r="O188" s="235"/>
      <c r="P188" s="235"/>
      <c r="Q188" s="235"/>
      <c r="R188" s="235"/>
      <c r="S188" s="235"/>
      <c r="T188" s="23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7" t="s">
        <v>151</v>
      </c>
      <c r="AU188" s="237" t="s">
        <v>88</v>
      </c>
      <c r="AV188" s="13" t="s">
        <v>88</v>
      </c>
      <c r="AW188" s="13" t="s">
        <v>37</v>
      </c>
      <c r="AX188" s="13" t="s">
        <v>78</v>
      </c>
      <c r="AY188" s="237" t="s">
        <v>140</v>
      </c>
    </row>
    <row r="189" s="14" customFormat="1">
      <c r="A189" s="14"/>
      <c r="B189" s="238"/>
      <c r="C189" s="239"/>
      <c r="D189" s="228" t="s">
        <v>151</v>
      </c>
      <c r="E189" s="240" t="s">
        <v>19</v>
      </c>
      <c r="F189" s="241" t="s">
        <v>153</v>
      </c>
      <c r="G189" s="239"/>
      <c r="H189" s="242">
        <v>48.479999999999997</v>
      </c>
      <c r="I189" s="243"/>
      <c r="J189" s="239"/>
      <c r="K189" s="239"/>
      <c r="L189" s="244"/>
      <c r="M189" s="245"/>
      <c r="N189" s="246"/>
      <c r="O189" s="246"/>
      <c r="P189" s="246"/>
      <c r="Q189" s="246"/>
      <c r="R189" s="246"/>
      <c r="S189" s="246"/>
      <c r="T189" s="24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8" t="s">
        <v>151</v>
      </c>
      <c r="AU189" s="248" t="s">
        <v>88</v>
      </c>
      <c r="AV189" s="14" t="s">
        <v>147</v>
      </c>
      <c r="AW189" s="14" t="s">
        <v>37</v>
      </c>
      <c r="AX189" s="14" t="s">
        <v>86</v>
      </c>
      <c r="AY189" s="248" t="s">
        <v>140</v>
      </c>
    </row>
    <row r="190" s="2" customFormat="1" ht="16.5" customHeight="1">
      <c r="A190" s="41"/>
      <c r="B190" s="42"/>
      <c r="C190" s="208" t="s">
        <v>285</v>
      </c>
      <c r="D190" s="208" t="s">
        <v>142</v>
      </c>
      <c r="E190" s="209" t="s">
        <v>286</v>
      </c>
      <c r="F190" s="210" t="s">
        <v>287</v>
      </c>
      <c r="G190" s="211" t="s">
        <v>193</v>
      </c>
      <c r="H190" s="212">
        <v>2.5979999999999999</v>
      </c>
      <c r="I190" s="213"/>
      <c r="J190" s="214">
        <f>ROUND(I190*H190,2)</f>
        <v>0</v>
      </c>
      <c r="K190" s="210" t="s">
        <v>146</v>
      </c>
      <c r="L190" s="47"/>
      <c r="M190" s="215" t="s">
        <v>19</v>
      </c>
      <c r="N190" s="216" t="s">
        <v>49</v>
      </c>
      <c r="O190" s="87"/>
      <c r="P190" s="217">
        <f>O190*H190</f>
        <v>0</v>
      </c>
      <c r="Q190" s="217">
        <v>1.0606199999999999</v>
      </c>
      <c r="R190" s="217">
        <f>Q190*H190</f>
        <v>2.7554907599999994</v>
      </c>
      <c r="S190" s="217">
        <v>0</v>
      </c>
      <c r="T190" s="218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9" t="s">
        <v>147</v>
      </c>
      <c r="AT190" s="219" t="s">
        <v>142</v>
      </c>
      <c r="AU190" s="219" t="s">
        <v>88</v>
      </c>
      <c r="AY190" s="20" t="s">
        <v>140</v>
      </c>
      <c r="BE190" s="220">
        <f>IF(N190="základní",J190,0)</f>
        <v>0</v>
      </c>
      <c r="BF190" s="220">
        <f>IF(N190="snížená",J190,0)</f>
        <v>0</v>
      </c>
      <c r="BG190" s="220">
        <f>IF(N190="zákl. přenesená",J190,0)</f>
        <v>0</v>
      </c>
      <c r="BH190" s="220">
        <f>IF(N190="sníž. přenesená",J190,0)</f>
        <v>0</v>
      </c>
      <c r="BI190" s="220">
        <f>IF(N190="nulová",J190,0)</f>
        <v>0</v>
      </c>
      <c r="BJ190" s="20" t="s">
        <v>86</v>
      </c>
      <c r="BK190" s="220">
        <f>ROUND(I190*H190,2)</f>
        <v>0</v>
      </c>
      <c r="BL190" s="20" t="s">
        <v>147</v>
      </c>
      <c r="BM190" s="219" t="s">
        <v>288</v>
      </c>
    </row>
    <row r="191" s="2" customFormat="1">
      <c r="A191" s="41"/>
      <c r="B191" s="42"/>
      <c r="C191" s="43"/>
      <c r="D191" s="221" t="s">
        <v>149</v>
      </c>
      <c r="E191" s="43"/>
      <c r="F191" s="222" t="s">
        <v>289</v>
      </c>
      <c r="G191" s="43"/>
      <c r="H191" s="43"/>
      <c r="I191" s="223"/>
      <c r="J191" s="43"/>
      <c r="K191" s="43"/>
      <c r="L191" s="47"/>
      <c r="M191" s="224"/>
      <c r="N191" s="225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149</v>
      </c>
      <c r="AU191" s="20" t="s">
        <v>88</v>
      </c>
    </row>
    <row r="192" s="13" customFormat="1">
      <c r="A192" s="13"/>
      <c r="B192" s="226"/>
      <c r="C192" s="227"/>
      <c r="D192" s="228" t="s">
        <v>151</v>
      </c>
      <c r="E192" s="229" t="s">
        <v>19</v>
      </c>
      <c r="F192" s="230" t="s">
        <v>290</v>
      </c>
      <c r="G192" s="227"/>
      <c r="H192" s="231">
        <v>2.2810000000000001</v>
      </c>
      <c r="I192" s="232"/>
      <c r="J192" s="227"/>
      <c r="K192" s="227"/>
      <c r="L192" s="233"/>
      <c r="M192" s="234"/>
      <c r="N192" s="235"/>
      <c r="O192" s="235"/>
      <c r="P192" s="235"/>
      <c r="Q192" s="235"/>
      <c r="R192" s="235"/>
      <c r="S192" s="235"/>
      <c r="T192" s="23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7" t="s">
        <v>151</v>
      </c>
      <c r="AU192" s="237" t="s">
        <v>88</v>
      </c>
      <c r="AV192" s="13" t="s">
        <v>88</v>
      </c>
      <c r="AW192" s="13" t="s">
        <v>37</v>
      </c>
      <c r="AX192" s="13" t="s">
        <v>78</v>
      </c>
      <c r="AY192" s="237" t="s">
        <v>140</v>
      </c>
    </row>
    <row r="193" s="13" customFormat="1">
      <c r="A193" s="13"/>
      <c r="B193" s="226"/>
      <c r="C193" s="227"/>
      <c r="D193" s="228" t="s">
        <v>151</v>
      </c>
      <c r="E193" s="229" t="s">
        <v>19</v>
      </c>
      <c r="F193" s="230" t="s">
        <v>291</v>
      </c>
      <c r="G193" s="227"/>
      <c r="H193" s="231">
        <v>0.317</v>
      </c>
      <c r="I193" s="232"/>
      <c r="J193" s="227"/>
      <c r="K193" s="227"/>
      <c r="L193" s="233"/>
      <c r="M193" s="234"/>
      <c r="N193" s="235"/>
      <c r="O193" s="235"/>
      <c r="P193" s="235"/>
      <c r="Q193" s="235"/>
      <c r="R193" s="235"/>
      <c r="S193" s="235"/>
      <c r="T193" s="23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7" t="s">
        <v>151</v>
      </c>
      <c r="AU193" s="237" t="s">
        <v>88</v>
      </c>
      <c r="AV193" s="13" t="s">
        <v>88</v>
      </c>
      <c r="AW193" s="13" t="s">
        <v>37</v>
      </c>
      <c r="AX193" s="13" t="s">
        <v>78</v>
      </c>
      <c r="AY193" s="237" t="s">
        <v>140</v>
      </c>
    </row>
    <row r="194" s="14" customFormat="1">
      <c r="A194" s="14"/>
      <c r="B194" s="238"/>
      <c r="C194" s="239"/>
      <c r="D194" s="228" t="s">
        <v>151</v>
      </c>
      <c r="E194" s="240" t="s">
        <v>19</v>
      </c>
      <c r="F194" s="241" t="s">
        <v>153</v>
      </c>
      <c r="G194" s="239"/>
      <c r="H194" s="242">
        <v>2.5979999999999999</v>
      </c>
      <c r="I194" s="243"/>
      <c r="J194" s="239"/>
      <c r="K194" s="239"/>
      <c r="L194" s="244"/>
      <c r="M194" s="245"/>
      <c r="N194" s="246"/>
      <c r="O194" s="246"/>
      <c r="P194" s="246"/>
      <c r="Q194" s="246"/>
      <c r="R194" s="246"/>
      <c r="S194" s="246"/>
      <c r="T194" s="24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8" t="s">
        <v>151</v>
      </c>
      <c r="AU194" s="248" t="s">
        <v>88</v>
      </c>
      <c r="AV194" s="14" t="s">
        <v>147</v>
      </c>
      <c r="AW194" s="14" t="s">
        <v>37</v>
      </c>
      <c r="AX194" s="14" t="s">
        <v>86</v>
      </c>
      <c r="AY194" s="248" t="s">
        <v>140</v>
      </c>
    </row>
    <row r="195" s="2" customFormat="1" ht="16.5" customHeight="1">
      <c r="A195" s="41"/>
      <c r="B195" s="42"/>
      <c r="C195" s="208" t="s">
        <v>292</v>
      </c>
      <c r="D195" s="208" t="s">
        <v>142</v>
      </c>
      <c r="E195" s="209" t="s">
        <v>293</v>
      </c>
      <c r="F195" s="210" t="s">
        <v>294</v>
      </c>
      <c r="G195" s="211" t="s">
        <v>145</v>
      </c>
      <c r="H195" s="212">
        <v>0.096000000000000002</v>
      </c>
      <c r="I195" s="213"/>
      <c r="J195" s="214">
        <f>ROUND(I195*H195,2)</f>
        <v>0</v>
      </c>
      <c r="K195" s="210" t="s">
        <v>146</v>
      </c>
      <c r="L195" s="47"/>
      <c r="M195" s="215" t="s">
        <v>19</v>
      </c>
      <c r="N195" s="216" t="s">
        <v>49</v>
      </c>
      <c r="O195" s="87"/>
      <c r="P195" s="217">
        <f>O195*H195</f>
        <v>0</v>
      </c>
      <c r="Q195" s="217">
        <v>2.02</v>
      </c>
      <c r="R195" s="217">
        <f>Q195*H195</f>
        <v>0.19392000000000001</v>
      </c>
      <c r="S195" s="217">
        <v>0</v>
      </c>
      <c r="T195" s="218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9" t="s">
        <v>147</v>
      </c>
      <c r="AT195" s="219" t="s">
        <v>142</v>
      </c>
      <c r="AU195" s="219" t="s">
        <v>88</v>
      </c>
      <c r="AY195" s="20" t="s">
        <v>140</v>
      </c>
      <c r="BE195" s="220">
        <f>IF(N195="základní",J195,0)</f>
        <v>0</v>
      </c>
      <c r="BF195" s="220">
        <f>IF(N195="snížená",J195,0)</f>
        <v>0</v>
      </c>
      <c r="BG195" s="220">
        <f>IF(N195="zákl. přenesená",J195,0)</f>
        <v>0</v>
      </c>
      <c r="BH195" s="220">
        <f>IF(N195="sníž. přenesená",J195,0)</f>
        <v>0</v>
      </c>
      <c r="BI195" s="220">
        <f>IF(N195="nulová",J195,0)</f>
        <v>0</v>
      </c>
      <c r="BJ195" s="20" t="s">
        <v>86</v>
      </c>
      <c r="BK195" s="220">
        <f>ROUND(I195*H195,2)</f>
        <v>0</v>
      </c>
      <c r="BL195" s="20" t="s">
        <v>147</v>
      </c>
      <c r="BM195" s="219" t="s">
        <v>295</v>
      </c>
    </row>
    <row r="196" s="2" customFormat="1">
      <c r="A196" s="41"/>
      <c r="B196" s="42"/>
      <c r="C196" s="43"/>
      <c r="D196" s="221" t="s">
        <v>149</v>
      </c>
      <c r="E196" s="43"/>
      <c r="F196" s="222" t="s">
        <v>296</v>
      </c>
      <c r="G196" s="43"/>
      <c r="H196" s="43"/>
      <c r="I196" s="223"/>
      <c r="J196" s="43"/>
      <c r="K196" s="43"/>
      <c r="L196" s="47"/>
      <c r="M196" s="224"/>
      <c r="N196" s="225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149</v>
      </c>
      <c r="AU196" s="20" t="s">
        <v>88</v>
      </c>
    </row>
    <row r="197" s="13" customFormat="1">
      <c r="A197" s="13"/>
      <c r="B197" s="226"/>
      <c r="C197" s="227"/>
      <c r="D197" s="228" t="s">
        <v>151</v>
      </c>
      <c r="E197" s="229" t="s">
        <v>19</v>
      </c>
      <c r="F197" s="230" t="s">
        <v>297</v>
      </c>
      <c r="G197" s="227"/>
      <c r="H197" s="231">
        <v>0.096000000000000002</v>
      </c>
      <c r="I197" s="232"/>
      <c r="J197" s="227"/>
      <c r="K197" s="227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151</v>
      </c>
      <c r="AU197" s="237" t="s">
        <v>88</v>
      </c>
      <c r="AV197" s="13" t="s">
        <v>88</v>
      </c>
      <c r="AW197" s="13" t="s">
        <v>37</v>
      </c>
      <c r="AX197" s="13" t="s">
        <v>78</v>
      </c>
      <c r="AY197" s="237" t="s">
        <v>140</v>
      </c>
    </row>
    <row r="198" s="14" customFormat="1">
      <c r="A198" s="14"/>
      <c r="B198" s="238"/>
      <c r="C198" s="239"/>
      <c r="D198" s="228" t="s">
        <v>151</v>
      </c>
      <c r="E198" s="240" t="s">
        <v>19</v>
      </c>
      <c r="F198" s="241" t="s">
        <v>153</v>
      </c>
      <c r="G198" s="239"/>
      <c r="H198" s="242">
        <v>0.096000000000000002</v>
      </c>
      <c r="I198" s="243"/>
      <c r="J198" s="239"/>
      <c r="K198" s="239"/>
      <c r="L198" s="244"/>
      <c r="M198" s="245"/>
      <c r="N198" s="246"/>
      <c r="O198" s="246"/>
      <c r="P198" s="246"/>
      <c r="Q198" s="246"/>
      <c r="R198" s="246"/>
      <c r="S198" s="246"/>
      <c r="T198" s="24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8" t="s">
        <v>151</v>
      </c>
      <c r="AU198" s="248" t="s">
        <v>88</v>
      </c>
      <c r="AV198" s="14" t="s">
        <v>147</v>
      </c>
      <c r="AW198" s="14" t="s">
        <v>37</v>
      </c>
      <c r="AX198" s="14" t="s">
        <v>86</v>
      </c>
      <c r="AY198" s="248" t="s">
        <v>140</v>
      </c>
    </row>
    <row r="199" s="12" customFormat="1" ht="22.8" customHeight="1">
      <c r="A199" s="12"/>
      <c r="B199" s="192"/>
      <c r="C199" s="193"/>
      <c r="D199" s="194" t="s">
        <v>77</v>
      </c>
      <c r="E199" s="206" t="s">
        <v>104</v>
      </c>
      <c r="F199" s="206" t="s">
        <v>298</v>
      </c>
      <c r="G199" s="193"/>
      <c r="H199" s="193"/>
      <c r="I199" s="196"/>
      <c r="J199" s="207">
        <f>BK199</f>
        <v>0</v>
      </c>
      <c r="K199" s="193"/>
      <c r="L199" s="198"/>
      <c r="M199" s="199"/>
      <c r="N199" s="200"/>
      <c r="O199" s="200"/>
      <c r="P199" s="201">
        <f>SUM(P200:P223)</f>
        <v>0</v>
      </c>
      <c r="Q199" s="200"/>
      <c r="R199" s="201">
        <f>SUM(R200:R223)</f>
        <v>1537.2358056000001</v>
      </c>
      <c r="S199" s="200"/>
      <c r="T199" s="202">
        <f>SUM(T200:T223)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3" t="s">
        <v>86</v>
      </c>
      <c r="AT199" s="204" t="s">
        <v>77</v>
      </c>
      <c r="AU199" s="204" t="s">
        <v>86</v>
      </c>
      <c r="AY199" s="203" t="s">
        <v>140</v>
      </c>
      <c r="BK199" s="205">
        <f>SUM(BK200:BK223)</f>
        <v>0</v>
      </c>
    </row>
    <row r="200" s="2" customFormat="1" ht="21.75" customHeight="1">
      <c r="A200" s="41"/>
      <c r="B200" s="42"/>
      <c r="C200" s="208" t="s">
        <v>299</v>
      </c>
      <c r="D200" s="208" t="s">
        <v>142</v>
      </c>
      <c r="E200" s="209" t="s">
        <v>300</v>
      </c>
      <c r="F200" s="210" t="s">
        <v>301</v>
      </c>
      <c r="G200" s="211" t="s">
        <v>211</v>
      </c>
      <c r="H200" s="212">
        <v>814.72000000000003</v>
      </c>
      <c r="I200" s="213"/>
      <c r="J200" s="214">
        <f>ROUND(I200*H200,2)</f>
        <v>0</v>
      </c>
      <c r="K200" s="210" t="s">
        <v>19</v>
      </c>
      <c r="L200" s="47"/>
      <c r="M200" s="215" t="s">
        <v>19</v>
      </c>
      <c r="N200" s="216" t="s">
        <v>49</v>
      </c>
      <c r="O200" s="87"/>
      <c r="P200" s="217">
        <f>O200*H200</f>
        <v>0</v>
      </c>
      <c r="Q200" s="217">
        <v>1.8744000000000001</v>
      </c>
      <c r="R200" s="217">
        <f>Q200*H200</f>
        <v>1527.1111680000001</v>
      </c>
      <c r="S200" s="217">
        <v>0</v>
      </c>
      <c r="T200" s="218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19" t="s">
        <v>147</v>
      </c>
      <c r="AT200" s="219" t="s">
        <v>142</v>
      </c>
      <c r="AU200" s="219" t="s">
        <v>88</v>
      </c>
      <c r="AY200" s="20" t="s">
        <v>140</v>
      </c>
      <c r="BE200" s="220">
        <f>IF(N200="základní",J200,0)</f>
        <v>0</v>
      </c>
      <c r="BF200" s="220">
        <f>IF(N200="snížená",J200,0)</f>
        <v>0</v>
      </c>
      <c r="BG200" s="220">
        <f>IF(N200="zákl. přenesená",J200,0)</f>
        <v>0</v>
      </c>
      <c r="BH200" s="220">
        <f>IF(N200="sníž. přenesená",J200,0)</f>
        <v>0</v>
      </c>
      <c r="BI200" s="220">
        <f>IF(N200="nulová",J200,0)</f>
        <v>0</v>
      </c>
      <c r="BJ200" s="20" t="s">
        <v>86</v>
      </c>
      <c r="BK200" s="220">
        <f>ROUND(I200*H200,2)</f>
        <v>0</v>
      </c>
      <c r="BL200" s="20" t="s">
        <v>147</v>
      </c>
      <c r="BM200" s="219" t="s">
        <v>302</v>
      </c>
    </row>
    <row r="201" s="13" customFormat="1">
      <c r="A201" s="13"/>
      <c r="B201" s="226"/>
      <c r="C201" s="227"/>
      <c r="D201" s="228" t="s">
        <v>151</v>
      </c>
      <c r="E201" s="229" t="s">
        <v>19</v>
      </c>
      <c r="F201" s="230" t="s">
        <v>303</v>
      </c>
      <c r="G201" s="227"/>
      <c r="H201" s="231">
        <v>682.24000000000001</v>
      </c>
      <c r="I201" s="232"/>
      <c r="J201" s="227"/>
      <c r="K201" s="227"/>
      <c r="L201" s="233"/>
      <c r="M201" s="234"/>
      <c r="N201" s="235"/>
      <c r="O201" s="235"/>
      <c r="P201" s="235"/>
      <c r="Q201" s="235"/>
      <c r="R201" s="235"/>
      <c r="S201" s="235"/>
      <c r="T201" s="23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7" t="s">
        <v>151</v>
      </c>
      <c r="AU201" s="237" t="s">
        <v>88</v>
      </c>
      <c r="AV201" s="13" t="s">
        <v>88</v>
      </c>
      <c r="AW201" s="13" t="s">
        <v>37</v>
      </c>
      <c r="AX201" s="13" t="s">
        <v>78</v>
      </c>
      <c r="AY201" s="237" t="s">
        <v>140</v>
      </c>
    </row>
    <row r="202" s="13" customFormat="1">
      <c r="A202" s="13"/>
      <c r="B202" s="226"/>
      <c r="C202" s="227"/>
      <c r="D202" s="228" t="s">
        <v>151</v>
      </c>
      <c r="E202" s="229" t="s">
        <v>19</v>
      </c>
      <c r="F202" s="230" t="s">
        <v>304</v>
      </c>
      <c r="G202" s="227"/>
      <c r="H202" s="231">
        <v>7.6799999999999997</v>
      </c>
      <c r="I202" s="232"/>
      <c r="J202" s="227"/>
      <c r="K202" s="227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151</v>
      </c>
      <c r="AU202" s="237" t="s">
        <v>88</v>
      </c>
      <c r="AV202" s="13" t="s">
        <v>88</v>
      </c>
      <c r="AW202" s="13" t="s">
        <v>37</v>
      </c>
      <c r="AX202" s="13" t="s">
        <v>78</v>
      </c>
      <c r="AY202" s="237" t="s">
        <v>140</v>
      </c>
    </row>
    <row r="203" s="13" customFormat="1">
      <c r="A203" s="13"/>
      <c r="B203" s="226"/>
      <c r="C203" s="227"/>
      <c r="D203" s="228" t="s">
        <v>151</v>
      </c>
      <c r="E203" s="229" t="s">
        <v>19</v>
      </c>
      <c r="F203" s="230" t="s">
        <v>305</v>
      </c>
      <c r="G203" s="227"/>
      <c r="H203" s="231">
        <v>65.280000000000001</v>
      </c>
      <c r="I203" s="232"/>
      <c r="J203" s="227"/>
      <c r="K203" s="227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151</v>
      </c>
      <c r="AU203" s="237" t="s">
        <v>88</v>
      </c>
      <c r="AV203" s="13" t="s">
        <v>88</v>
      </c>
      <c r="AW203" s="13" t="s">
        <v>37</v>
      </c>
      <c r="AX203" s="13" t="s">
        <v>78</v>
      </c>
      <c r="AY203" s="237" t="s">
        <v>140</v>
      </c>
    </row>
    <row r="204" s="13" customFormat="1">
      <c r="A204" s="13"/>
      <c r="B204" s="226"/>
      <c r="C204" s="227"/>
      <c r="D204" s="228" t="s">
        <v>151</v>
      </c>
      <c r="E204" s="229" t="s">
        <v>19</v>
      </c>
      <c r="F204" s="230" t="s">
        <v>306</v>
      </c>
      <c r="G204" s="227"/>
      <c r="H204" s="231">
        <v>59.520000000000003</v>
      </c>
      <c r="I204" s="232"/>
      <c r="J204" s="227"/>
      <c r="K204" s="227"/>
      <c r="L204" s="233"/>
      <c r="M204" s="234"/>
      <c r="N204" s="235"/>
      <c r="O204" s="235"/>
      <c r="P204" s="235"/>
      <c r="Q204" s="235"/>
      <c r="R204" s="235"/>
      <c r="S204" s="235"/>
      <c r="T204" s="23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151</v>
      </c>
      <c r="AU204" s="237" t="s">
        <v>88</v>
      </c>
      <c r="AV204" s="13" t="s">
        <v>88</v>
      </c>
      <c r="AW204" s="13" t="s">
        <v>37</v>
      </c>
      <c r="AX204" s="13" t="s">
        <v>78</v>
      </c>
      <c r="AY204" s="237" t="s">
        <v>140</v>
      </c>
    </row>
    <row r="205" s="14" customFormat="1">
      <c r="A205" s="14"/>
      <c r="B205" s="238"/>
      <c r="C205" s="239"/>
      <c r="D205" s="228" t="s">
        <v>151</v>
      </c>
      <c r="E205" s="240" t="s">
        <v>19</v>
      </c>
      <c r="F205" s="241" t="s">
        <v>153</v>
      </c>
      <c r="G205" s="239"/>
      <c r="H205" s="242">
        <v>814.71999999999991</v>
      </c>
      <c r="I205" s="243"/>
      <c r="J205" s="239"/>
      <c r="K205" s="239"/>
      <c r="L205" s="244"/>
      <c r="M205" s="245"/>
      <c r="N205" s="246"/>
      <c r="O205" s="246"/>
      <c r="P205" s="246"/>
      <c r="Q205" s="246"/>
      <c r="R205" s="246"/>
      <c r="S205" s="246"/>
      <c r="T205" s="24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8" t="s">
        <v>151</v>
      </c>
      <c r="AU205" s="248" t="s">
        <v>88</v>
      </c>
      <c r="AV205" s="14" t="s">
        <v>147</v>
      </c>
      <c r="AW205" s="14" t="s">
        <v>37</v>
      </c>
      <c r="AX205" s="14" t="s">
        <v>86</v>
      </c>
      <c r="AY205" s="248" t="s">
        <v>140</v>
      </c>
    </row>
    <row r="206" s="2" customFormat="1" ht="16.5" customHeight="1">
      <c r="A206" s="41"/>
      <c r="B206" s="42"/>
      <c r="C206" s="208" t="s">
        <v>307</v>
      </c>
      <c r="D206" s="208" t="s">
        <v>142</v>
      </c>
      <c r="E206" s="209" t="s">
        <v>308</v>
      </c>
      <c r="F206" s="210" t="s">
        <v>309</v>
      </c>
      <c r="G206" s="211" t="s">
        <v>310</v>
      </c>
      <c r="H206" s="212">
        <v>1</v>
      </c>
      <c r="I206" s="213"/>
      <c r="J206" s="214">
        <f>ROUND(I206*H206,2)</f>
        <v>0</v>
      </c>
      <c r="K206" s="210" t="s">
        <v>19</v>
      </c>
      <c r="L206" s="47"/>
      <c r="M206" s="215" t="s">
        <v>19</v>
      </c>
      <c r="N206" s="216" t="s">
        <v>49</v>
      </c>
      <c r="O206" s="87"/>
      <c r="P206" s="217">
        <f>O206*H206</f>
        <v>0</v>
      </c>
      <c r="Q206" s="217">
        <v>0</v>
      </c>
      <c r="R206" s="217">
        <f>Q206*H206</f>
        <v>0</v>
      </c>
      <c r="S206" s="217">
        <v>0</v>
      </c>
      <c r="T206" s="218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19" t="s">
        <v>147</v>
      </c>
      <c r="AT206" s="219" t="s">
        <v>142</v>
      </c>
      <c r="AU206" s="219" t="s">
        <v>88</v>
      </c>
      <c r="AY206" s="20" t="s">
        <v>140</v>
      </c>
      <c r="BE206" s="220">
        <f>IF(N206="základní",J206,0)</f>
        <v>0</v>
      </c>
      <c r="BF206" s="220">
        <f>IF(N206="snížená",J206,0)</f>
        <v>0</v>
      </c>
      <c r="BG206" s="220">
        <f>IF(N206="zákl. přenesená",J206,0)</f>
        <v>0</v>
      </c>
      <c r="BH206" s="220">
        <f>IF(N206="sníž. přenesená",J206,0)</f>
        <v>0</v>
      </c>
      <c r="BI206" s="220">
        <f>IF(N206="nulová",J206,0)</f>
        <v>0</v>
      </c>
      <c r="BJ206" s="20" t="s">
        <v>86</v>
      </c>
      <c r="BK206" s="220">
        <f>ROUND(I206*H206,2)</f>
        <v>0</v>
      </c>
      <c r="BL206" s="20" t="s">
        <v>147</v>
      </c>
      <c r="BM206" s="219" t="s">
        <v>311</v>
      </c>
    </row>
    <row r="207" s="2" customFormat="1">
      <c r="A207" s="41"/>
      <c r="B207" s="42"/>
      <c r="C207" s="43"/>
      <c r="D207" s="228" t="s">
        <v>312</v>
      </c>
      <c r="E207" s="43"/>
      <c r="F207" s="260" t="s">
        <v>313</v>
      </c>
      <c r="G207" s="43"/>
      <c r="H207" s="43"/>
      <c r="I207" s="223"/>
      <c r="J207" s="43"/>
      <c r="K207" s="43"/>
      <c r="L207" s="47"/>
      <c r="M207" s="224"/>
      <c r="N207" s="225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312</v>
      </c>
      <c r="AU207" s="20" t="s">
        <v>88</v>
      </c>
    </row>
    <row r="208" s="2" customFormat="1" ht="21.75" customHeight="1">
      <c r="A208" s="41"/>
      <c r="B208" s="42"/>
      <c r="C208" s="208" t="s">
        <v>314</v>
      </c>
      <c r="D208" s="208" t="s">
        <v>142</v>
      </c>
      <c r="E208" s="209" t="s">
        <v>315</v>
      </c>
      <c r="F208" s="210" t="s">
        <v>316</v>
      </c>
      <c r="G208" s="211" t="s">
        <v>211</v>
      </c>
      <c r="H208" s="212">
        <v>285.5</v>
      </c>
      <c r="I208" s="213"/>
      <c r="J208" s="214">
        <f>ROUND(I208*H208,2)</f>
        <v>0</v>
      </c>
      <c r="K208" s="210" t="s">
        <v>146</v>
      </c>
      <c r="L208" s="47"/>
      <c r="M208" s="215" t="s">
        <v>19</v>
      </c>
      <c r="N208" s="216" t="s">
        <v>49</v>
      </c>
      <c r="O208" s="87"/>
      <c r="P208" s="217">
        <f>O208*H208</f>
        <v>0</v>
      </c>
      <c r="Q208" s="217">
        <v>0</v>
      </c>
      <c r="R208" s="217">
        <f>Q208*H208</f>
        <v>0</v>
      </c>
      <c r="S208" s="217">
        <v>0</v>
      </c>
      <c r="T208" s="218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19" t="s">
        <v>147</v>
      </c>
      <c r="AT208" s="219" t="s">
        <v>142</v>
      </c>
      <c r="AU208" s="219" t="s">
        <v>88</v>
      </c>
      <c r="AY208" s="20" t="s">
        <v>140</v>
      </c>
      <c r="BE208" s="220">
        <f>IF(N208="základní",J208,0)</f>
        <v>0</v>
      </c>
      <c r="BF208" s="220">
        <f>IF(N208="snížená",J208,0)</f>
        <v>0</v>
      </c>
      <c r="BG208" s="220">
        <f>IF(N208="zákl. přenesená",J208,0)</f>
        <v>0</v>
      </c>
      <c r="BH208" s="220">
        <f>IF(N208="sníž. přenesená",J208,0)</f>
        <v>0</v>
      </c>
      <c r="BI208" s="220">
        <f>IF(N208="nulová",J208,0)</f>
        <v>0</v>
      </c>
      <c r="BJ208" s="20" t="s">
        <v>86</v>
      </c>
      <c r="BK208" s="220">
        <f>ROUND(I208*H208,2)</f>
        <v>0</v>
      </c>
      <c r="BL208" s="20" t="s">
        <v>147</v>
      </c>
      <c r="BM208" s="219" t="s">
        <v>317</v>
      </c>
    </row>
    <row r="209" s="2" customFormat="1">
      <c r="A209" s="41"/>
      <c r="B209" s="42"/>
      <c r="C209" s="43"/>
      <c r="D209" s="221" t="s">
        <v>149</v>
      </c>
      <c r="E209" s="43"/>
      <c r="F209" s="222" t="s">
        <v>318</v>
      </c>
      <c r="G209" s="43"/>
      <c r="H209" s="43"/>
      <c r="I209" s="223"/>
      <c r="J209" s="43"/>
      <c r="K209" s="43"/>
      <c r="L209" s="47"/>
      <c r="M209" s="224"/>
      <c r="N209" s="225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149</v>
      </c>
      <c r="AU209" s="20" t="s">
        <v>88</v>
      </c>
    </row>
    <row r="210" s="13" customFormat="1">
      <c r="A210" s="13"/>
      <c r="B210" s="226"/>
      <c r="C210" s="227"/>
      <c r="D210" s="228" t="s">
        <v>151</v>
      </c>
      <c r="E210" s="229" t="s">
        <v>19</v>
      </c>
      <c r="F210" s="230" t="s">
        <v>319</v>
      </c>
      <c r="G210" s="227"/>
      <c r="H210" s="231">
        <v>83.5</v>
      </c>
      <c r="I210" s="232"/>
      <c r="J210" s="227"/>
      <c r="K210" s="227"/>
      <c r="L210" s="233"/>
      <c r="M210" s="234"/>
      <c r="N210" s="235"/>
      <c r="O210" s="235"/>
      <c r="P210" s="235"/>
      <c r="Q210" s="235"/>
      <c r="R210" s="235"/>
      <c r="S210" s="235"/>
      <c r="T210" s="23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151</v>
      </c>
      <c r="AU210" s="237" t="s">
        <v>88</v>
      </c>
      <c r="AV210" s="13" t="s">
        <v>88</v>
      </c>
      <c r="AW210" s="13" t="s">
        <v>37</v>
      </c>
      <c r="AX210" s="13" t="s">
        <v>78</v>
      </c>
      <c r="AY210" s="237" t="s">
        <v>140</v>
      </c>
    </row>
    <row r="211" s="13" customFormat="1">
      <c r="A211" s="13"/>
      <c r="B211" s="226"/>
      <c r="C211" s="227"/>
      <c r="D211" s="228" t="s">
        <v>151</v>
      </c>
      <c r="E211" s="229" t="s">
        <v>19</v>
      </c>
      <c r="F211" s="230" t="s">
        <v>320</v>
      </c>
      <c r="G211" s="227"/>
      <c r="H211" s="231">
        <v>157</v>
      </c>
      <c r="I211" s="232"/>
      <c r="J211" s="227"/>
      <c r="K211" s="227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151</v>
      </c>
      <c r="AU211" s="237" t="s">
        <v>88</v>
      </c>
      <c r="AV211" s="13" t="s">
        <v>88</v>
      </c>
      <c r="AW211" s="13" t="s">
        <v>37</v>
      </c>
      <c r="AX211" s="13" t="s">
        <v>78</v>
      </c>
      <c r="AY211" s="237" t="s">
        <v>140</v>
      </c>
    </row>
    <row r="212" s="13" customFormat="1">
      <c r="A212" s="13"/>
      <c r="B212" s="226"/>
      <c r="C212" s="227"/>
      <c r="D212" s="228" t="s">
        <v>151</v>
      </c>
      <c r="E212" s="229" t="s">
        <v>19</v>
      </c>
      <c r="F212" s="230" t="s">
        <v>321</v>
      </c>
      <c r="G212" s="227"/>
      <c r="H212" s="231">
        <v>45</v>
      </c>
      <c r="I212" s="232"/>
      <c r="J212" s="227"/>
      <c r="K212" s="227"/>
      <c r="L212" s="233"/>
      <c r="M212" s="234"/>
      <c r="N212" s="235"/>
      <c r="O212" s="235"/>
      <c r="P212" s="235"/>
      <c r="Q212" s="235"/>
      <c r="R212" s="235"/>
      <c r="S212" s="235"/>
      <c r="T212" s="23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7" t="s">
        <v>151</v>
      </c>
      <c r="AU212" s="237" t="s">
        <v>88</v>
      </c>
      <c r="AV212" s="13" t="s">
        <v>88</v>
      </c>
      <c r="AW212" s="13" t="s">
        <v>37</v>
      </c>
      <c r="AX212" s="13" t="s">
        <v>78</v>
      </c>
      <c r="AY212" s="237" t="s">
        <v>140</v>
      </c>
    </row>
    <row r="213" s="14" customFormat="1">
      <c r="A213" s="14"/>
      <c r="B213" s="238"/>
      <c r="C213" s="239"/>
      <c r="D213" s="228" t="s">
        <v>151</v>
      </c>
      <c r="E213" s="240" t="s">
        <v>19</v>
      </c>
      <c r="F213" s="241" t="s">
        <v>153</v>
      </c>
      <c r="G213" s="239"/>
      <c r="H213" s="242">
        <v>285.5</v>
      </c>
      <c r="I213" s="243"/>
      <c r="J213" s="239"/>
      <c r="K213" s="239"/>
      <c r="L213" s="244"/>
      <c r="M213" s="245"/>
      <c r="N213" s="246"/>
      <c r="O213" s="246"/>
      <c r="P213" s="246"/>
      <c r="Q213" s="246"/>
      <c r="R213" s="246"/>
      <c r="S213" s="246"/>
      <c r="T213" s="24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8" t="s">
        <v>151</v>
      </c>
      <c r="AU213" s="248" t="s">
        <v>88</v>
      </c>
      <c r="AV213" s="14" t="s">
        <v>147</v>
      </c>
      <c r="AW213" s="14" t="s">
        <v>37</v>
      </c>
      <c r="AX213" s="14" t="s">
        <v>86</v>
      </c>
      <c r="AY213" s="248" t="s">
        <v>140</v>
      </c>
    </row>
    <row r="214" s="2" customFormat="1" ht="24.15" customHeight="1">
      <c r="A214" s="41"/>
      <c r="B214" s="42"/>
      <c r="C214" s="261" t="s">
        <v>322</v>
      </c>
      <c r="D214" s="261" t="s">
        <v>323</v>
      </c>
      <c r="E214" s="262" t="s">
        <v>324</v>
      </c>
      <c r="F214" s="263" t="s">
        <v>325</v>
      </c>
      <c r="G214" s="264" t="s">
        <v>211</v>
      </c>
      <c r="H214" s="265">
        <v>314.05000000000001</v>
      </c>
      <c r="I214" s="266"/>
      <c r="J214" s="267">
        <f>ROUND(I214*H214,2)</f>
        <v>0</v>
      </c>
      <c r="K214" s="263" t="s">
        <v>146</v>
      </c>
      <c r="L214" s="268"/>
      <c r="M214" s="269" t="s">
        <v>19</v>
      </c>
      <c r="N214" s="270" t="s">
        <v>49</v>
      </c>
      <c r="O214" s="87"/>
      <c r="P214" s="217">
        <f>O214*H214</f>
        <v>0</v>
      </c>
      <c r="Q214" s="217">
        <v>0.021000000000000001</v>
      </c>
      <c r="R214" s="217">
        <f>Q214*H214</f>
        <v>6.5950500000000005</v>
      </c>
      <c r="S214" s="217">
        <v>0</v>
      </c>
      <c r="T214" s="218">
        <f>S214*H214</f>
        <v>0</v>
      </c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R214" s="219" t="s">
        <v>190</v>
      </c>
      <c r="AT214" s="219" t="s">
        <v>323</v>
      </c>
      <c r="AU214" s="219" t="s">
        <v>88</v>
      </c>
      <c r="AY214" s="20" t="s">
        <v>140</v>
      </c>
      <c r="BE214" s="220">
        <f>IF(N214="základní",J214,0)</f>
        <v>0</v>
      </c>
      <c r="BF214" s="220">
        <f>IF(N214="snížená",J214,0)</f>
        <v>0</v>
      </c>
      <c r="BG214" s="220">
        <f>IF(N214="zákl. přenesená",J214,0)</f>
        <v>0</v>
      </c>
      <c r="BH214" s="220">
        <f>IF(N214="sníž. přenesená",J214,0)</f>
        <v>0</v>
      </c>
      <c r="BI214" s="220">
        <f>IF(N214="nulová",J214,0)</f>
        <v>0</v>
      </c>
      <c r="BJ214" s="20" t="s">
        <v>86</v>
      </c>
      <c r="BK214" s="220">
        <f>ROUND(I214*H214,2)</f>
        <v>0</v>
      </c>
      <c r="BL214" s="20" t="s">
        <v>147</v>
      </c>
      <c r="BM214" s="219" t="s">
        <v>326</v>
      </c>
    </row>
    <row r="215" s="13" customFormat="1">
      <c r="A215" s="13"/>
      <c r="B215" s="226"/>
      <c r="C215" s="227"/>
      <c r="D215" s="228" t="s">
        <v>151</v>
      </c>
      <c r="E215" s="227"/>
      <c r="F215" s="230" t="s">
        <v>327</v>
      </c>
      <c r="G215" s="227"/>
      <c r="H215" s="231">
        <v>314.05000000000001</v>
      </c>
      <c r="I215" s="232"/>
      <c r="J215" s="227"/>
      <c r="K215" s="227"/>
      <c r="L215" s="233"/>
      <c r="M215" s="234"/>
      <c r="N215" s="235"/>
      <c r="O215" s="235"/>
      <c r="P215" s="235"/>
      <c r="Q215" s="235"/>
      <c r="R215" s="235"/>
      <c r="S215" s="235"/>
      <c r="T215" s="23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7" t="s">
        <v>151</v>
      </c>
      <c r="AU215" s="237" t="s">
        <v>88</v>
      </c>
      <c r="AV215" s="13" t="s">
        <v>88</v>
      </c>
      <c r="AW215" s="13" t="s">
        <v>4</v>
      </c>
      <c r="AX215" s="13" t="s">
        <v>86</v>
      </c>
      <c r="AY215" s="237" t="s">
        <v>140</v>
      </c>
    </row>
    <row r="216" s="2" customFormat="1" ht="24.15" customHeight="1">
      <c r="A216" s="41"/>
      <c r="B216" s="42"/>
      <c r="C216" s="208" t="s">
        <v>328</v>
      </c>
      <c r="D216" s="208" t="s">
        <v>142</v>
      </c>
      <c r="E216" s="209" t="s">
        <v>329</v>
      </c>
      <c r="F216" s="210" t="s">
        <v>330</v>
      </c>
      <c r="G216" s="211" t="s">
        <v>211</v>
      </c>
      <c r="H216" s="212">
        <v>476</v>
      </c>
      <c r="I216" s="213"/>
      <c r="J216" s="214">
        <f>ROUND(I216*H216,2)</f>
        <v>0</v>
      </c>
      <c r="K216" s="210" t="s">
        <v>146</v>
      </c>
      <c r="L216" s="47"/>
      <c r="M216" s="215" t="s">
        <v>19</v>
      </c>
      <c r="N216" s="216" t="s">
        <v>49</v>
      </c>
      <c r="O216" s="87"/>
      <c r="P216" s="217">
        <f>O216*H216</f>
        <v>0</v>
      </c>
      <c r="Q216" s="217">
        <v>0</v>
      </c>
      <c r="R216" s="217">
        <f>Q216*H216</f>
        <v>0</v>
      </c>
      <c r="S216" s="217">
        <v>0</v>
      </c>
      <c r="T216" s="218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19" t="s">
        <v>147</v>
      </c>
      <c r="AT216" s="219" t="s">
        <v>142</v>
      </c>
      <c r="AU216" s="219" t="s">
        <v>88</v>
      </c>
      <c r="AY216" s="20" t="s">
        <v>140</v>
      </c>
      <c r="BE216" s="220">
        <f>IF(N216="základní",J216,0)</f>
        <v>0</v>
      </c>
      <c r="BF216" s="220">
        <f>IF(N216="snížená",J216,0)</f>
        <v>0</v>
      </c>
      <c r="BG216" s="220">
        <f>IF(N216="zákl. přenesená",J216,0)</f>
        <v>0</v>
      </c>
      <c r="BH216" s="220">
        <f>IF(N216="sníž. přenesená",J216,0)</f>
        <v>0</v>
      </c>
      <c r="BI216" s="220">
        <f>IF(N216="nulová",J216,0)</f>
        <v>0</v>
      </c>
      <c r="BJ216" s="20" t="s">
        <v>86</v>
      </c>
      <c r="BK216" s="220">
        <f>ROUND(I216*H216,2)</f>
        <v>0</v>
      </c>
      <c r="BL216" s="20" t="s">
        <v>147</v>
      </c>
      <c r="BM216" s="219" t="s">
        <v>331</v>
      </c>
    </row>
    <row r="217" s="2" customFormat="1">
      <c r="A217" s="41"/>
      <c r="B217" s="42"/>
      <c r="C217" s="43"/>
      <c r="D217" s="221" t="s">
        <v>149</v>
      </c>
      <c r="E217" s="43"/>
      <c r="F217" s="222" t="s">
        <v>332</v>
      </c>
      <c r="G217" s="43"/>
      <c r="H217" s="43"/>
      <c r="I217" s="223"/>
      <c r="J217" s="43"/>
      <c r="K217" s="43"/>
      <c r="L217" s="47"/>
      <c r="M217" s="224"/>
      <c r="N217" s="225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149</v>
      </c>
      <c r="AU217" s="20" t="s">
        <v>88</v>
      </c>
    </row>
    <row r="218" s="13" customFormat="1">
      <c r="A218" s="13"/>
      <c r="B218" s="226"/>
      <c r="C218" s="227"/>
      <c r="D218" s="228" t="s">
        <v>151</v>
      </c>
      <c r="E218" s="229" t="s">
        <v>19</v>
      </c>
      <c r="F218" s="230" t="s">
        <v>333</v>
      </c>
      <c r="G218" s="227"/>
      <c r="H218" s="231">
        <v>226</v>
      </c>
      <c r="I218" s="232"/>
      <c r="J218" s="227"/>
      <c r="K218" s="227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151</v>
      </c>
      <c r="AU218" s="237" t="s">
        <v>88</v>
      </c>
      <c r="AV218" s="13" t="s">
        <v>88</v>
      </c>
      <c r="AW218" s="13" t="s">
        <v>37</v>
      </c>
      <c r="AX218" s="13" t="s">
        <v>78</v>
      </c>
      <c r="AY218" s="237" t="s">
        <v>140</v>
      </c>
    </row>
    <row r="219" s="13" customFormat="1">
      <c r="A219" s="13"/>
      <c r="B219" s="226"/>
      <c r="C219" s="227"/>
      <c r="D219" s="228" t="s">
        <v>151</v>
      </c>
      <c r="E219" s="229" t="s">
        <v>19</v>
      </c>
      <c r="F219" s="230" t="s">
        <v>334</v>
      </c>
      <c r="G219" s="227"/>
      <c r="H219" s="231">
        <v>90</v>
      </c>
      <c r="I219" s="232"/>
      <c r="J219" s="227"/>
      <c r="K219" s="227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151</v>
      </c>
      <c r="AU219" s="237" t="s">
        <v>88</v>
      </c>
      <c r="AV219" s="13" t="s">
        <v>88</v>
      </c>
      <c r="AW219" s="13" t="s">
        <v>37</v>
      </c>
      <c r="AX219" s="13" t="s">
        <v>78</v>
      </c>
      <c r="AY219" s="237" t="s">
        <v>140</v>
      </c>
    </row>
    <row r="220" s="13" customFormat="1">
      <c r="A220" s="13"/>
      <c r="B220" s="226"/>
      <c r="C220" s="227"/>
      <c r="D220" s="228" t="s">
        <v>151</v>
      </c>
      <c r="E220" s="229" t="s">
        <v>19</v>
      </c>
      <c r="F220" s="230" t="s">
        <v>335</v>
      </c>
      <c r="G220" s="227"/>
      <c r="H220" s="231">
        <v>160</v>
      </c>
      <c r="I220" s="232"/>
      <c r="J220" s="227"/>
      <c r="K220" s="227"/>
      <c r="L220" s="233"/>
      <c r="M220" s="234"/>
      <c r="N220" s="235"/>
      <c r="O220" s="235"/>
      <c r="P220" s="235"/>
      <c r="Q220" s="235"/>
      <c r="R220" s="235"/>
      <c r="S220" s="235"/>
      <c r="T220" s="23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7" t="s">
        <v>151</v>
      </c>
      <c r="AU220" s="237" t="s">
        <v>88</v>
      </c>
      <c r="AV220" s="13" t="s">
        <v>88</v>
      </c>
      <c r="AW220" s="13" t="s">
        <v>37</v>
      </c>
      <c r="AX220" s="13" t="s">
        <v>78</v>
      </c>
      <c r="AY220" s="237" t="s">
        <v>140</v>
      </c>
    </row>
    <row r="221" s="14" customFormat="1">
      <c r="A221" s="14"/>
      <c r="B221" s="238"/>
      <c r="C221" s="239"/>
      <c r="D221" s="228" t="s">
        <v>151</v>
      </c>
      <c r="E221" s="240" t="s">
        <v>19</v>
      </c>
      <c r="F221" s="241" t="s">
        <v>153</v>
      </c>
      <c r="G221" s="239"/>
      <c r="H221" s="242">
        <v>476</v>
      </c>
      <c r="I221" s="243"/>
      <c r="J221" s="239"/>
      <c r="K221" s="239"/>
      <c r="L221" s="244"/>
      <c r="M221" s="245"/>
      <c r="N221" s="246"/>
      <c r="O221" s="246"/>
      <c r="P221" s="246"/>
      <c r="Q221" s="246"/>
      <c r="R221" s="246"/>
      <c r="S221" s="246"/>
      <c r="T221" s="24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8" t="s">
        <v>151</v>
      </c>
      <c r="AU221" s="248" t="s">
        <v>88</v>
      </c>
      <c r="AV221" s="14" t="s">
        <v>147</v>
      </c>
      <c r="AW221" s="14" t="s">
        <v>37</v>
      </c>
      <c r="AX221" s="14" t="s">
        <v>86</v>
      </c>
      <c r="AY221" s="248" t="s">
        <v>140</v>
      </c>
    </row>
    <row r="222" s="2" customFormat="1" ht="16.5" customHeight="1">
      <c r="A222" s="41"/>
      <c r="B222" s="42"/>
      <c r="C222" s="261" t="s">
        <v>336</v>
      </c>
      <c r="D222" s="261" t="s">
        <v>323</v>
      </c>
      <c r="E222" s="262" t="s">
        <v>337</v>
      </c>
      <c r="F222" s="263" t="s">
        <v>338</v>
      </c>
      <c r="G222" s="264" t="s">
        <v>211</v>
      </c>
      <c r="H222" s="265">
        <v>509.31999999999999</v>
      </c>
      <c r="I222" s="266"/>
      <c r="J222" s="267">
        <f>ROUND(I222*H222,2)</f>
        <v>0</v>
      </c>
      <c r="K222" s="263" t="s">
        <v>19</v>
      </c>
      <c r="L222" s="268"/>
      <c r="M222" s="269" t="s">
        <v>19</v>
      </c>
      <c r="N222" s="270" t="s">
        <v>49</v>
      </c>
      <c r="O222" s="87"/>
      <c r="P222" s="217">
        <f>O222*H222</f>
        <v>0</v>
      </c>
      <c r="Q222" s="217">
        <v>0.0069300000000000004</v>
      </c>
      <c r="R222" s="217">
        <f>Q222*H222</f>
        <v>3.5295876000000002</v>
      </c>
      <c r="S222" s="217">
        <v>0</v>
      </c>
      <c r="T222" s="218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19" t="s">
        <v>190</v>
      </c>
      <c r="AT222" s="219" t="s">
        <v>323</v>
      </c>
      <c r="AU222" s="219" t="s">
        <v>88</v>
      </c>
      <c r="AY222" s="20" t="s">
        <v>140</v>
      </c>
      <c r="BE222" s="220">
        <f>IF(N222="základní",J222,0)</f>
        <v>0</v>
      </c>
      <c r="BF222" s="220">
        <f>IF(N222="snížená",J222,0)</f>
        <v>0</v>
      </c>
      <c r="BG222" s="220">
        <f>IF(N222="zákl. přenesená",J222,0)</f>
        <v>0</v>
      </c>
      <c r="BH222" s="220">
        <f>IF(N222="sníž. přenesená",J222,0)</f>
        <v>0</v>
      </c>
      <c r="BI222" s="220">
        <f>IF(N222="nulová",J222,0)</f>
        <v>0</v>
      </c>
      <c r="BJ222" s="20" t="s">
        <v>86</v>
      </c>
      <c r="BK222" s="220">
        <f>ROUND(I222*H222,2)</f>
        <v>0</v>
      </c>
      <c r="BL222" s="20" t="s">
        <v>147</v>
      </c>
      <c r="BM222" s="219" t="s">
        <v>339</v>
      </c>
    </row>
    <row r="223" s="13" customFormat="1">
      <c r="A223" s="13"/>
      <c r="B223" s="226"/>
      <c r="C223" s="227"/>
      <c r="D223" s="228" t="s">
        <v>151</v>
      </c>
      <c r="E223" s="227"/>
      <c r="F223" s="230" t="s">
        <v>340</v>
      </c>
      <c r="G223" s="227"/>
      <c r="H223" s="231">
        <v>509.31999999999999</v>
      </c>
      <c r="I223" s="232"/>
      <c r="J223" s="227"/>
      <c r="K223" s="227"/>
      <c r="L223" s="233"/>
      <c r="M223" s="234"/>
      <c r="N223" s="235"/>
      <c r="O223" s="235"/>
      <c r="P223" s="235"/>
      <c r="Q223" s="235"/>
      <c r="R223" s="235"/>
      <c r="S223" s="235"/>
      <c r="T223" s="23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7" t="s">
        <v>151</v>
      </c>
      <c r="AU223" s="237" t="s">
        <v>88</v>
      </c>
      <c r="AV223" s="13" t="s">
        <v>88</v>
      </c>
      <c r="AW223" s="13" t="s">
        <v>4</v>
      </c>
      <c r="AX223" s="13" t="s">
        <v>86</v>
      </c>
      <c r="AY223" s="237" t="s">
        <v>140</v>
      </c>
    </row>
    <row r="224" s="12" customFormat="1" ht="22.8" customHeight="1">
      <c r="A224" s="12"/>
      <c r="B224" s="192"/>
      <c r="C224" s="193"/>
      <c r="D224" s="194" t="s">
        <v>77</v>
      </c>
      <c r="E224" s="206" t="s">
        <v>178</v>
      </c>
      <c r="F224" s="206" t="s">
        <v>341</v>
      </c>
      <c r="G224" s="193"/>
      <c r="H224" s="193"/>
      <c r="I224" s="196"/>
      <c r="J224" s="207">
        <f>BK224</f>
        <v>0</v>
      </c>
      <c r="K224" s="193"/>
      <c r="L224" s="198"/>
      <c r="M224" s="199"/>
      <c r="N224" s="200"/>
      <c r="O224" s="200"/>
      <c r="P224" s="201">
        <f>SUM(P225:P272)</f>
        <v>0</v>
      </c>
      <c r="Q224" s="200"/>
      <c r="R224" s="201">
        <f>SUM(R225:R272)</f>
        <v>1060.534624398</v>
      </c>
      <c r="S224" s="200"/>
      <c r="T224" s="202">
        <f>SUM(T225:T272)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3" t="s">
        <v>86</v>
      </c>
      <c r="AT224" s="204" t="s">
        <v>77</v>
      </c>
      <c r="AU224" s="204" t="s">
        <v>86</v>
      </c>
      <c r="AY224" s="203" t="s">
        <v>140</v>
      </c>
      <c r="BK224" s="205">
        <f>SUM(BK225:BK272)</f>
        <v>0</v>
      </c>
    </row>
    <row r="225" s="2" customFormat="1" ht="33" customHeight="1">
      <c r="A225" s="41"/>
      <c r="B225" s="42"/>
      <c r="C225" s="208" t="s">
        <v>342</v>
      </c>
      <c r="D225" s="208" t="s">
        <v>142</v>
      </c>
      <c r="E225" s="209" t="s">
        <v>343</v>
      </c>
      <c r="F225" s="210" t="s">
        <v>344</v>
      </c>
      <c r="G225" s="211" t="s">
        <v>345</v>
      </c>
      <c r="H225" s="212">
        <v>2235.1999999999998</v>
      </c>
      <c r="I225" s="213"/>
      <c r="J225" s="214">
        <f>ROUND(I225*H225,2)</f>
        <v>0</v>
      </c>
      <c r="K225" s="210" t="s">
        <v>19</v>
      </c>
      <c r="L225" s="47"/>
      <c r="M225" s="215" t="s">
        <v>19</v>
      </c>
      <c r="N225" s="216" t="s">
        <v>49</v>
      </c>
      <c r="O225" s="87"/>
      <c r="P225" s="217">
        <f>O225*H225</f>
        <v>0</v>
      </c>
      <c r="Q225" s="217">
        <v>0.00021000000000000001</v>
      </c>
      <c r="R225" s="217">
        <f>Q225*H225</f>
        <v>0.46939199999999998</v>
      </c>
      <c r="S225" s="217">
        <v>0</v>
      </c>
      <c r="T225" s="218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19" t="s">
        <v>147</v>
      </c>
      <c r="AT225" s="219" t="s">
        <v>142</v>
      </c>
      <c r="AU225" s="219" t="s">
        <v>88</v>
      </c>
      <c r="AY225" s="20" t="s">
        <v>140</v>
      </c>
      <c r="BE225" s="220">
        <f>IF(N225="základní",J225,0)</f>
        <v>0</v>
      </c>
      <c r="BF225" s="220">
        <f>IF(N225="snížená",J225,0)</f>
        <v>0</v>
      </c>
      <c r="BG225" s="220">
        <f>IF(N225="zákl. přenesená",J225,0)</f>
        <v>0</v>
      </c>
      <c r="BH225" s="220">
        <f>IF(N225="sníž. přenesená",J225,0)</f>
        <v>0</v>
      </c>
      <c r="BI225" s="220">
        <f>IF(N225="nulová",J225,0)</f>
        <v>0</v>
      </c>
      <c r="BJ225" s="20" t="s">
        <v>86</v>
      </c>
      <c r="BK225" s="220">
        <f>ROUND(I225*H225,2)</f>
        <v>0</v>
      </c>
      <c r="BL225" s="20" t="s">
        <v>147</v>
      </c>
      <c r="BM225" s="219" t="s">
        <v>346</v>
      </c>
    </row>
    <row r="226" s="13" customFormat="1">
      <c r="A226" s="13"/>
      <c r="B226" s="226"/>
      <c r="C226" s="227"/>
      <c r="D226" s="228" t="s">
        <v>151</v>
      </c>
      <c r="E226" s="229" t="s">
        <v>19</v>
      </c>
      <c r="F226" s="230" t="s">
        <v>347</v>
      </c>
      <c r="G226" s="227"/>
      <c r="H226" s="231">
        <v>553.60000000000002</v>
      </c>
      <c r="I226" s="232"/>
      <c r="J226" s="227"/>
      <c r="K226" s="227"/>
      <c r="L226" s="233"/>
      <c r="M226" s="234"/>
      <c r="N226" s="235"/>
      <c r="O226" s="235"/>
      <c r="P226" s="235"/>
      <c r="Q226" s="235"/>
      <c r="R226" s="235"/>
      <c r="S226" s="235"/>
      <c r="T226" s="23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7" t="s">
        <v>151</v>
      </c>
      <c r="AU226" s="237" t="s">
        <v>88</v>
      </c>
      <c r="AV226" s="13" t="s">
        <v>88</v>
      </c>
      <c r="AW226" s="13" t="s">
        <v>37</v>
      </c>
      <c r="AX226" s="13" t="s">
        <v>78</v>
      </c>
      <c r="AY226" s="237" t="s">
        <v>140</v>
      </c>
    </row>
    <row r="227" s="13" customFormat="1">
      <c r="A227" s="13"/>
      <c r="B227" s="226"/>
      <c r="C227" s="227"/>
      <c r="D227" s="228" t="s">
        <v>151</v>
      </c>
      <c r="E227" s="229" t="s">
        <v>19</v>
      </c>
      <c r="F227" s="230" t="s">
        <v>348</v>
      </c>
      <c r="G227" s="227"/>
      <c r="H227" s="231">
        <v>412.80000000000001</v>
      </c>
      <c r="I227" s="232"/>
      <c r="J227" s="227"/>
      <c r="K227" s="227"/>
      <c r="L227" s="233"/>
      <c r="M227" s="234"/>
      <c r="N227" s="235"/>
      <c r="O227" s="235"/>
      <c r="P227" s="235"/>
      <c r="Q227" s="235"/>
      <c r="R227" s="235"/>
      <c r="S227" s="235"/>
      <c r="T227" s="23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7" t="s">
        <v>151</v>
      </c>
      <c r="AU227" s="237" t="s">
        <v>88</v>
      </c>
      <c r="AV227" s="13" t="s">
        <v>88</v>
      </c>
      <c r="AW227" s="13" t="s">
        <v>37</v>
      </c>
      <c r="AX227" s="13" t="s">
        <v>78</v>
      </c>
      <c r="AY227" s="237" t="s">
        <v>140</v>
      </c>
    </row>
    <row r="228" s="13" customFormat="1">
      <c r="A228" s="13"/>
      <c r="B228" s="226"/>
      <c r="C228" s="227"/>
      <c r="D228" s="228" t="s">
        <v>151</v>
      </c>
      <c r="E228" s="229" t="s">
        <v>19</v>
      </c>
      <c r="F228" s="230" t="s">
        <v>349</v>
      </c>
      <c r="G228" s="227"/>
      <c r="H228" s="231">
        <v>238.40000000000001</v>
      </c>
      <c r="I228" s="232"/>
      <c r="J228" s="227"/>
      <c r="K228" s="227"/>
      <c r="L228" s="233"/>
      <c r="M228" s="234"/>
      <c r="N228" s="235"/>
      <c r="O228" s="235"/>
      <c r="P228" s="235"/>
      <c r="Q228" s="235"/>
      <c r="R228" s="235"/>
      <c r="S228" s="235"/>
      <c r="T228" s="23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7" t="s">
        <v>151</v>
      </c>
      <c r="AU228" s="237" t="s">
        <v>88</v>
      </c>
      <c r="AV228" s="13" t="s">
        <v>88</v>
      </c>
      <c r="AW228" s="13" t="s">
        <v>37</v>
      </c>
      <c r="AX228" s="13" t="s">
        <v>78</v>
      </c>
      <c r="AY228" s="237" t="s">
        <v>140</v>
      </c>
    </row>
    <row r="229" s="13" customFormat="1">
      <c r="A229" s="13"/>
      <c r="B229" s="226"/>
      <c r="C229" s="227"/>
      <c r="D229" s="228" t="s">
        <v>151</v>
      </c>
      <c r="E229" s="229" t="s">
        <v>19</v>
      </c>
      <c r="F229" s="230" t="s">
        <v>350</v>
      </c>
      <c r="G229" s="227"/>
      <c r="H229" s="231">
        <v>160</v>
      </c>
      <c r="I229" s="232"/>
      <c r="J229" s="227"/>
      <c r="K229" s="227"/>
      <c r="L229" s="233"/>
      <c r="M229" s="234"/>
      <c r="N229" s="235"/>
      <c r="O229" s="235"/>
      <c r="P229" s="235"/>
      <c r="Q229" s="235"/>
      <c r="R229" s="235"/>
      <c r="S229" s="235"/>
      <c r="T229" s="23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7" t="s">
        <v>151</v>
      </c>
      <c r="AU229" s="237" t="s">
        <v>88</v>
      </c>
      <c r="AV229" s="13" t="s">
        <v>88</v>
      </c>
      <c r="AW229" s="13" t="s">
        <v>37</v>
      </c>
      <c r="AX229" s="13" t="s">
        <v>78</v>
      </c>
      <c r="AY229" s="237" t="s">
        <v>140</v>
      </c>
    </row>
    <row r="230" s="13" customFormat="1">
      <c r="A230" s="13"/>
      <c r="B230" s="226"/>
      <c r="C230" s="227"/>
      <c r="D230" s="228" t="s">
        <v>151</v>
      </c>
      <c r="E230" s="229" t="s">
        <v>19</v>
      </c>
      <c r="F230" s="230" t="s">
        <v>351</v>
      </c>
      <c r="G230" s="227"/>
      <c r="H230" s="231">
        <v>256</v>
      </c>
      <c r="I230" s="232"/>
      <c r="J230" s="227"/>
      <c r="K230" s="227"/>
      <c r="L230" s="233"/>
      <c r="M230" s="234"/>
      <c r="N230" s="235"/>
      <c r="O230" s="235"/>
      <c r="P230" s="235"/>
      <c r="Q230" s="235"/>
      <c r="R230" s="235"/>
      <c r="S230" s="235"/>
      <c r="T230" s="23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151</v>
      </c>
      <c r="AU230" s="237" t="s">
        <v>88</v>
      </c>
      <c r="AV230" s="13" t="s">
        <v>88</v>
      </c>
      <c r="AW230" s="13" t="s">
        <v>37</v>
      </c>
      <c r="AX230" s="13" t="s">
        <v>78</v>
      </c>
      <c r="AY230" s="237" t="s">
        <v>140</v>
      </c>
    </row>
    <row r="231" s="13" customFormat="1">
      <c r="A231" s="13"/>
      <c r="B231" s="226"/>
      <c r="C231" s="227"/>
      <c r="D231" s="228" t="s">
        <v>151</v>
      </c>
      <c r="E231" s="229" t="s">
        <v>19</v>
      </c>
      <c r="F231" s="230" t="s">
        <v>352</v>
      </c>
      <c r="G231" s="227"/>
      <c r="H231" s="231">
        <v>67.200000000000003</v>
      </c>
      <c r="I231" s="232"/>
      <c r="J231" s="227"/>
      <c r="K231" s="227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151</v>
      </c>
      <c r="AU231" s="237" t="s">
        <v>88</v>
      </c>
      <c r="AV231" s="13" t="s">
        <v>88</v>
      </c>
      <c r="AW231" s="13" t="s">
        <v>37</v>
      </c>
      <c r="AX231" s="13" t="s">
        <v>78</v>
      </c>
      <c r="AY231" s="237" t="s">
        <v>140</v>
      </c>
    </row>
    <row r="232" s="13" customFormat="1">
      <c r="A232" s="13"/>
      <c r="B232" s="226"/>
      <c r="C232" s="227"/>
      <c r="D232" s="228" t="s">
        <v>151</v>
      </c>
      <c r="E232" s="229" t="s">
        <v>19</v>
      </c>
      <c r="F232" s="230" t="s">
        <v>353</v>
      </c>
      <c r="G232" s="227"/>
      <c r="H232" s="231">
        <v>67.200000000000003</v>
      </c>
      <c r="I232" s="232"/>
      <c r="J232" s="227"/>
      <c r="K232" s="227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151</v>
      </c>
      <c r="AU232" s="237" t="s">
        <v>88</v>
      </c>
      <c r="AV232" s="13" t="s">
        <v>88</v>
      </c>
      <c r="AW232" s="13" t="s">
        <v>37</v>
      </c>
      <c r="AX232" s="13" t="s">
        <v>78</v>
      </c>
      <c r="AY232" s="237" t="s">
        <v>140</v>
      </c>
    </row>
    <row r="233" s="13" customFormat="1">
      <c r="A233" s="13"/>
      <c r="B233" s="226"/>
      <c r="C233" s="227"/>
      <c r="D233" s="228" t="s">
        <v>151</v>
      </c>
      <c r="E233" s="229" t="s">
        <v>19</v>
      </c>
      <c r="F233" s="230" t="s">
        <v>354</v>
      </c>
      <c r="G233" s="227"/>
      <c r="H233" s="231">
        <v>118.40000000000001</v>
      </c>
      <c r="I233" s="232"/>
      <c r="J233" s="227"/>
      <c r="K233" s="227"/>
      <c r="L233" s="233"/>
      <c r="M233" s="234"/>
      <c r="N233" s="235"/>
      <c r="O233" s="235"/>
      <c r="P233" s="235"/>
      <c r="Q233" s="235"/>
      <c r="R233" s="235"/>
      <c r="S233" s="235"/>
      <c r="T233" s="23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7" t="s">
        <v>151</v>
      </c>
      <c r="AU233" s="237" t="s">
        <v>88</v>
      </c>
      <c r="AV233" s="13" t="s">
        <v>88</v>
      </c>
      <c r="AW233" s="13" t="s">
        <v>37</v>
      </c>
      <c r="AX233" s="13" t="s">
        <v>78</v>
      </c>
      <c r="AY233" s="237" t="s">
        <v>140</v>
      </c>
    </row>
    <row r="234" s="13" customFormat="1">
      <c r="A234" s="13"/>
      <c r="B234" s="226"/>
      <c r="C234" s="227"/>
      <c r="D234" s="228" t="s">
        <v>151</v>
      </c>
      <c r="E234" s="229" t="s">
        <v>19</v>
      </c>
      <c r="F234" s="230" t="s">
        <v>355</v>
      </c>
      <c r="G234" s="227"/>
      <c r="H234" s="231">
        <v>118.40000000000001</v>
      </c>
      <c r="I234" s="232"/>
      <c r="J234" s="227"/>
      <c r="K234" s="227"/>
      <c r="L234" s="233"/>
      <c r="M234" s="234"/>
      <c r="N234" s="235"/>
      <c r="O234" s="235"/>
      <c r="P234" s="235"/>
      <c r="Q234" s="235"/>
      <c r="R234" s="235"/>
      <c r="S234" s="235"/>
      <c r="T234" s="23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7" t="s">
        <v>151</v>
      </c>
      <c r="AU234" s="237" t="s">
        <v>88</v>
      </c>
      <c r="AV234" s="13" t="s">
        <v>88</v>
      </c>
      <c r="AW234" s="13" t="s">
        <v>37</v>
      </c>
      <c r="AX234" s="13" t="s">
        <v>78</v>
      </c>
      <c r="AY234" s="237" t="s">
        <v>140</v>
      </c>
    </row>
    <row r="235" s="13" customFormat="1">
      <c r="A235" s="13"/>
      <c r="B235" s="226"/>
      <c r="C235" s="227"/>
      <c r="D235" s="228" t="s">
        <v>151</v>
      </c>
      <c r="E235" s="229" t="s">
        <v>19</v>
      </c>
      <c r="F235" s="230" t="s">
        <v>356</v>
      </c>
      <c r="G235" s="227"/>
      <c r="H235" s="231">
        <v>243.19999999999999</v>
      </c>
      <c r="I235" s="232"/>
      <c r="J235" s="227"/>
      <c r="K235" s="227"/>
      <c r="L235" s="233"/>
      <c r="M235" s="234"/>
      <c r="N235" s="235"/>
      <c r="O235" s="235"/>
      <c r="P235" s="235"/>
      <c r="Q235" s="235"/>
      <c r="R235" s="235"/>
      <c r="S235" s="235"/>
      <c r="T235" s="23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7" t="s">
        <v>151</v>
      </c>
      <c r="AU235" s="237" t="s">
        <v>88</v>
      </c>
      <c r="AV235" s="13" t="s">
        <v>88</v>
      </c>
      <c r="AW235" s="13" t="s">
        <v>37</v>
      </c>
      <c r="AX235" s="13" t="s">
        <v>78</v>
      </c>
      <c r="AY235" s="237" t="s">
        <v>140</v>
      </c>
    </row>
    <row r="236" s="14" customFormat="1">
      <c r="A236" s="14"/>
      <c r="B236" s="238"/>
      <c r="C236" s="239"/>
      <c r="D236" s="228" t="s">
        <v>151</v>
      </c>
      <c r="E236" s="240" t="s">
        <v>19</v>
      </c>
      <c r="F236" s="241" t="s">
        <v>153</v>
      </c>
      <c r="G236" s="239"/>
      <c r="H236" s="242">
        <v>2235.2000000000003</v>
      </c>
      <c r="I236" s="243"/>
      <c r="J236" s="239"/>
      <c r="K236" s="239"/>
      <c r="L236" s="244"/>
      <c r="M236" s="245"/>
      <c r="N236" s="246"/>
      <c r="O236" s="246"/>
      <c r="P236" s="246"/>
      <c r="Q236" s="246"/>
      <c r="R236" s="246"/>
      <c r="S236" s="246"/>
      <c r="T236" s="24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8" t="s">
        <v>151</v>
      </c>
      <c r="AU236" s="248" t="s">
        <v>88</v>
      </c>
      <c r="AV236" s="14" t="s">
        <v>147</v>
      </c>
      <c r="AW236" s="14" t="s">
        <v>37</v>
      </c>
      <c r="AX236" s="14" t="s">
        <v>86</v>
      </c>
      <c r="AY236" s="248" t="s">
        <v>140</v>
      </c>
    </row>
    <row r="237" s="2" customFormat="1" ht="21.75" customHeight="1">
      <c r="A237" s="41"/>
      <c r="B237" s="42"/>
      <c r="C237" s="208" t="s">
        <v>357</v>
      </c>
      <c r="D237" s="208" t="s">
        <v>142</v>
      </c>
      <c r="E237" s="209" t="s">
        <v>358</v>
      </c>
      <c r="F237" s="210" t="s">
        <v>359</v>
      </c>
      <c r="G237" s="211" t="s">
        <v>145</v>
      </c>
      <c r="H237" s="212">
        <v>398.75999999999999</v>
      </c>
      <c r="I237" s="213"/>
      <c r="J237" s="214">
        <f>ROUND(I237*H237,2)</f>
        <v>0</v>
      </c>
      <c r="K237" s="210" t="s">
        <v>146</v>
      </c>
      <c r="L237" s="47"/>
      <c r="M237" s="215" t="s">
        <v>19</v>
      </c>
      <c r="N237" s="216" t="s">
        <v>49</v>
      </c>
      <c r="O237" s="87"/>
      <c r="P237" s="217">
        <f>O237*H237</f>
        <v>0</v>
      </c>
      <c r="Q237" s="217">
        <v>2.5018699999999998</v>
      </c>
      <c r="R237" s="217">
        <f>Q237*H237</f>
        <v>997.6456811999999</v>
      </c>
      <c r="S237" s="217">
        <v>0</v>
      </c>
      <c r="T237" s="218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9" t="s">
        <v>147</v>
      </c>
      <c r="AT237" s="219" t="s">
        <v>142</v>
      </c>
      <c r="AU237" s="219" t="s">
        <v>88</v>
      </c>
      <c r="AY237" s="20" t="s">
        <v>140</v>
      </c>
      <c r="BE237" s="220">
        <f>IF(N237="základní",J237,0)</f>
        <v>0</v>
      </c>
      <c r="BF237" s="220">
        <f>IF(N237="snížená",J237,0)</f>
        <v>0</v>
      </c>
      <c r="BG237" s="220">
        <f>IF(N237="zákl. přenesená",J237,0)</f>
        <v>0</v>
      </c>
      <c r="BH237" s="220">
        <f>IF(N237="sníž. přenesená",J237,0)</f>
        <v>0</v>
      </c>
      <c r="BI237" s="220">
        <f>IF(N237="nulová",J237,0)</f>
        <v>0</v>
      </c>
      <c r="BJ237" s="20" t="s">
        <v>86</v>
      </c>
      <c r="BK237" s="220">
        <f>ROUND(I237*H237,2)</f>
        <v>0</v>
      </c>
      <c r="BL237" s="20" t="s">
        <v>147</v>
      </c>
      <c r="BM237" s="219" t="s">
        <v>360</v>
      </c>
    </row>
    <row r="238" s="2" customFormat="1">
      <c r="A238" s="41"/>
      <c r="B238" s="42"/>
      <c r="C238" s="43"/>
      <c r="D238" s="221" t="s">
        <v>149</v>
      </c>
      <c r="E238" s="43"/>
      <c r="F238" s="222" t="s">
        <v>361</v>
      </c>
      <c r="G238" s="43"/>
      <c r="H238" s="43"/>
      <c r="I238" s="223"/>
      <c r="J238" s="43"/>
      <c r="K238" s="43"/>
      <c r="L238" s="47"/>
      <c r="M238" s="224"/>
      <c r="N238" s="225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149</v>
      </c>
      <c r="AU238" s="20" t="s">
        <v>88</v>
      </c>
    </row>
    <row r="239" s="13" customFormat="1">
      <c r="A239" s="13"/>
      <c r="B239" s="226"/>
      <c r="C239" s="227"/>
      <c r="D239" s="228" t="s">
        <v>151</v>
      </c>
      <c r="E239" s="229" t="s">
        <v>19</v>
      </c>
      <c r="F239" s="230" t="s">
        <v>231</v>
      </c>
      <c r="G239" s="227"/>
      <c r="H239" s="231">
        <v>398.75999999999999</v>
      </c>
      <c r="I239" s="232"/>
      <c r="J239" s="227"/>
      <c r="K239" s="227"/>
      <c r="L239" s="233"/>
      <c r="M239" s="234"/>
      <c r="N239" s="235"/>
      <c r="O239" s="235"/>
      <c r="P239" s="235"/>
      <c r="Q239" s="235"/>
      <c r="R239" s="235"/>
      <c r="S239" s="235"/>
      <c r="T239" s="23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7" t="s">
        <v>151</v>
      </c>
      <c r="AU239" s="237" t="s">
        <v>88</v>
      </c>
      <c r="AV239" s="13" t="s">
        <v>88</v>
      </c>
      <c r="AW239" s="13" t="s">
        <v>37</v>
      </c>
      <c r="AX239" s="13" t="s">
        <v>78</v>
      </c>
      <c r="AY239" s="237" t="s">
        <v>140</v>
      </c>
    </row>
    <row r="240" s="14" customFormat="1">
      <c r="A240" s="14"/>
      <c r="B240" s="238"/>
      <c r="C240" s="239"/>
      <c r="D240" s="228" t="s">
        <v>151</v>
      </c>
      <c r="E240" s="240" t="s">
        <v>19</v>
      </c>
      <c r="F240" s="241" t="s">
        <v>153</v>
      </c>
      <c r="G240" s="239"/>
      <c r="H240" s="242">
        <v>398.75999999999999</v>
      </c>
      <c r="I240" s="243"/>
      <c r="J240" s="239"/>
      <c r="K240" s="239"/>
      <c r="L240" s="244"/>
      <c r="M240" s="245"/>
      <c r="N240" s="246"/>
      <c r="O240" s="246"/>
      <c r="P240" s="246"/>
      <c r="Q240" s="246"/>
      <c r="R240" s="246"/>
      <c r="S240" s="246"/>
      <c r="T240" s="24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8" t="s">
        <v>151</v>
      </c>
      <c r="AU240" s="248" t="s">
        <v>88</v>
      </c>
      <c r="AV240" s="14" t="s">
        <v>147</v>
      </c>
      <c r="AW240" s="14" t="s">
        <v>37</v>
      </c>
      <c r="AX240" s="14" t="s">
        <v>86</v>
      </c>
      <c r="AY240" s="248" t="s">
        <v>140</v>
      </c>
    </row>
    <row r="241" s="2" customFormat="1" ht="24.15" customHeight="1">
      <c r="A241" s="41"/>
      <c r="B241" s="42"/>
      <c r="C241" s="208" t="s">
        <v>362</v>
      </c>
      <c r="D241" s="208" t="s">
        <v>142</v>
      </c>
      <c r="E241" s="209" t="s">
        <v>363</v>
      </c>
      <c r="F241" s="210" t="s">
        <v>364</v>
      </c>
      <c r="G241" s="211" t="s">
        <v>145</v>
      </c>
      <c r="H241" s="212">
        <v>398.75999999999999</v>
      </c>
      <c r="I241" s="213"/>
      <c r="J241" s="214">
        <f>ROUND(I241*H241,2)</f>
        <v>0</v>
      </c>
      <c r="K241" s="210" t="s">
        <v>146</v>
      </c>
      <c r="L241" s="47"/>
      <c r="M241" s="215" t="s">
        <v>19</v>
      </c>
      <c r="N241" s="216" t="s">
        <v>49</v>
      </c>
      <c r="O241" s="87"/>
      <c r="P241" s="217">
        <f>O241*H241</f>
        <v>0</v>
      </c>
      <c r="Q241" s="217">
        <v>0.01</v>
      </c>
      <c r="R241" s="217">
        <f>Q241*H241</f>
        <v>3.9876</v>
      </c>
      <c r="S241" s="217">
        <v>0</v>
      </c>
      <c r="T241" s="218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19" t="s">
        <v>147</v>
      </c>
      <c r="AT241" s="219" t="s">
        <v>142</v>
      </c>
      <c r="AU241" s="219" t="s">
        <v>88</v>
      </c>
      <c r="AY241" s="20" t="s">
        <v>140</v>
      </c>
      <c r="BE241" s="220">
        <f>IF(N241="základní",J241,0)</f>
        <v>0</v>
      </c>
      <c r="BF241" s="220">
        <f>IF(N241="snížená",J241,0)</f>
        <v>0</v>
      </c>
      <c r="BG241" s="220">
        <f>IF(N241="zákl. přenesená",J241,0)</f>
        <v>0</v>
      </c>
      <c r="BH241" s="220">
        <f>IF(N241="sníž. přenesená",J241,0)</f>
        <v>0</v>
      </c>
      <c r="BI241" s="220">
        <f>IF(N241="nulová",J241,0)</f>
        <v>0</v>
      </c>
      <c r="BJ241" s="20" t="s">
        <v>86</v>
      </c>
      <c r="BK241" s="220">
        <f>ROUND(I241*H241,2)</f>
        <v>0</v>
      </c>
      <c r="BL241" s="20" t="s">
        <v>147</v>
      </c>
      <c r="BM241" s="219" t="s">
        <v>365</v>
      </c>
    </row>
    <row r="242" s="2" customFormat="1">
      <c r="A242" s="41"/>
      <c r="B242" s="42"/>
      <c r="C242" s="43"/>
      <c r="D242" s="221" t="s">
        <v>149</v>
      </c>
      <c r="E242" s="43"/>
      <c r="F242" s="222" t="s">
        <v>366</v>
      </c>
      <c r="G242" s="43"/>
      <c r="H242" s="43"/>
      <c r="I242" s="223"/>
      <c r="J242" s="43"/>
      <c r="K242" s="43"/>
      <c r="L242" s="47"/>
      <c r="M242" s="224"/>
      <c r="N242" s="225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149</v>
      </c>
      <c r="AU242" s="20" t="s">
        <v>88</v>
      </c>
    </row>
    <row r="243" s="13" customFormat="1">
      <c r="A243" s="13"/>
      <c r="B243" s="226"/>
      <c r="C243" s="227"/>
      <c r="D243" s="228" t="s">
        <v>151</v>
      </c>
      <c r="E243" s="229" t="s">
        <v>19</v>
      </c>
      <c r="F243" s="230" t="s">
        <v>231</v>
      </c>
      <c r="G243" s="227"/>
      <c r="H243" s="231">
        <v>398.75999999999999</v>
      </c>
      <c r="I243" s="232"/>
      <c r="J243" s="227"/>
      <c r="K243" s="227"/>
      <c r="L243" s="233"/>
      <c r="M243" s="234"/>
      <c r="N243" s="235"/>
      <c r="O243" s="235"/>
      <c r="P243" s="235"/>
      <c r="Q243" s="235"/>
      <c r="R243" s="235"/>
      <c r="S243" s="235"/>
      <c r="T243" s="23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7" t="s">
        <v>151</v>
      </c>
      <c r="AU243" s="237" t="s">
        <v>88</v>
      </c>
      <c r="AV243" s="13" t="s">
        <v>88</v>
      </c>
      <c r="AW243" s="13" t="s">
        <v>37</v>
      </c>
      <c r="AX243" s="13" t="s">
        <v>86</v>
      </c>
      <c r="AY243" s="237" t="s">
        <v>140</v>
      </c>
    </row>
    <row r="244" s="2" customFormat="1" ht="24.15" customHeight="1">
      <c r="A244" s="41"/>
      <c r="B244" s="42"/>
      <c r="C244" s="208" t="s">
        <v>367</v>
      </c>
      <c r="D244" s="208" t="s">
        <v>142</v>
      </c>
      <c r="E244" s="209" t="s">
        <v>368</v>
      </c>
      <c r="F244" s="210" t="s">
        <v>369</v>
      </c>
      <c r="G244" s="211" t="s">
        <v>145</v>
      </c>
      <c r="H244" s="212">
        <v>398.75999999999999</v>
      </c>
      <c r="I244" s="213"/>
      <c r="J244" s="214">
        <f>ROUND(I244*H244,2)</f>
        <v>0</v>
      </c>
      <c r="K244" s="210" t="s">
        <v>146</v>
      </c>
      <c r="L244" s="47"/>
      <c r="M244" s="215" t="s">
        <v>19</v>
      </c>
      <c r="N244" s="216" t="s">
        <v>49</v>
      </c>
      <c r="O244" s="87"/>
      <c r="P244" s="217">
        <f>O244*H244</f>
        <v>0</v>
      </c>
      <c r="Q244" s="217">
        <v>0.030300000000000001</v>
      </c>
      <c r="R244" s="217">
        <f>Q244*H244</f>
        <v>12.082428</v>
      </c>
      <c r="S244" s="217">
        <v>0</v>
      </c>
      <c r="T244" s="218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19" t="s">
        <v>147</v>
      </c>
      <c r="AT244" s="219" t="s">
        <v>142</v>
      </c>
      <c r="AU244" s="219" t="s">
        <v>88</v>
      </c>
      <c r="AY244" s="20" t="s">
        <v>140</v>
      </c>
      <c r="BE244" s="220">
        <f>IF(N244="základní",J244,0)</f>
        <v>0</v>
      </c>
      <c r="BF244" s="220">
        <f>IF(N244="snížená",J244,0)</f>
        <v>0</v>
      </c>
      <c r="BG244" s="220">
        <f>IF(N244="zákl. přenesená",J244,0)</f>
        <v>0</v>
      </c>
      <c r="BH244" s="220">
        <f>IF(N244="sníž. přenesená",J244,0)</f>
        <v>0</v>
      </c>
      <c r="BI244" s="220">
        <f>IF(N244="nulová",J244,0)</f>
        <v>0</v>
      </c>
      <c r="BJ244" s="20" t="s">
        <v>86</v>
      </c>
      <c r="BK244" s="220">
        <f>ROUND(I244*H244,2)</f>
        <v>0</v>
      </c>
      <c r="BL244" s="20" t="s">
        <v>147</v>
      </c>
      <c r="BM244" s="219" t="s">
        <v>370</v>
      </c>
    </row>
    <row r="245" s="2" customFormat="1">
      <c r="A245" s="41"/>
      <c r="B245" s="42"/>
      <c r="C245" s="43"/>
      <c r="D245" s="221" t="s">
        <v>149</v>
      </c>
      <c r="E245" s="43"/>
      <c r="F245" s="222" t="s">
        <v>371</v>
      </c>
      <c r="G245" s="43"/>
      <c r="H245" s="43"/>
      <c r="I245" s="223"/>
      <c r="J245" s="43"/>
      <c r="K245" s="43"/>
      <c r="L245" s="47"/>
      <c r="M245" s="224"/>
      <c r="N245" s="225"/>
      <c r="O245" s="87"/>
      <c r="P245" s="87"/>
      <c r="Q245" s="87"/>
      <c r="R245" s="87"/>
      <c r="S245" s="87"/>
      <c r="T245" s="88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T245" s="20" t="s">
        <v>149</v>
      </c>
      <c r="AU245" s="20" t="s">
        <v>88</v>
      </c>
    </row>
    <row r="246" s="13" customFormat="1">
      <c r="A246" s="13"/>
      <c r="B246" s="226"/>
      <c r="C246" s="227"/>
      <c r="D246" s="228" t="s">
        <v>151</v>
      </c>
      <c r="E246" s="229" t="s">
        <v>19</v>
      </c>
      <c r="F246" s="230" t="s">
        <v>231</v>
      </c>
      <c r="G246" s="227"/>
      <c r="H246" s="231">
        <v>398.75999999999999</v>
      </c>
      <c r="I246" s="232"/>
      <c r="J246" s="227"/>
      <c r="K246" s="227"/>
      <c r="L246" s="233"/>
      <c r="M246" s="234"/>
      <c r="N246" s="235"/>
      <c r="O246" s="235"/>
      <c r="P246" s="235"/>
      <c r="Q246" s="235"/>
      <c r="R246" s="235"/>
      <c r="S246" s="235"/>
      <c r="T246" s="23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7" t="s">
        <v>151</v>
      </c>
      <c r="AU246" s="237" t="s">
        <v>88</v>
      </c>
      <c r="AV246" s="13" t="s">
        <v>88</v>
      </c>
      <c r="AW246" s="13" t="s">
        <v>37</v>
      </c>
      <c r="AX246" s="13" t="s">
        <v>86</v>
      </c>
      <c r="AY246" s="237" t="s">
        <v>140</v>
      </c>
    </row>
    <row r="247" s="2" customFormat="1" ht="24.15" customHeight="1">
      <c r="A247" s="41"/>
      <c r="B247" s="42"/>
      <c r="C247" s="208" t="s">
        <v>372</v>
      </c>
      <c r="D247" s="208" t="s">
        <v>142</v>
      </c>
      <c r="E247" s="209" t="s">
        <v>373</v>
      </c>
      <c r="F247" s="210" t="s">
        <v>374</v>
      </c>
      <c r="G247" s="211" t="s">
        <v>345</v>
      </c>
      <c r="H247" s="212">
        <v>179.87799999999999</v>
      </c>
      <c r="I247" s="213"/>
      <c r="J247" s="214">
        <f>ROUND(I247*H247,2)</f>
        <v>0</v>
      </c>
      <c r="K247" s="210" t="s">
        <v>146</v>
      </c>
      <c r="L247" s="47"/>
      <c r="M247" s="215" t="s">
        <v>19</v>
      </c>
      <c r="N247" s="216" t="s">
        <v>49</v>
      </c>
      <c r="O247" s="87"/>
      <c r="P247" s="217">
        <f>O247*H247</f>
        <v>0</v>
      </c>
      <c r="Q247" s="217">
        <v>2.0999999999999999E-05</v>
      </c>
      <c r="R247" s="217">
        <f>Q247*H247</f>
        <v>0.0037774379999999993</v>
      </c>
      <c r="S247" s="217">
        <v>0</v>
      </c>
      <c r="T247" s="218">
        <f>S247*H247</f>
        <v>0</v>
      </c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R247" s="219" t="s">
        <v>147</v>
      </c>
      <c r="AT247" s="219" t="s">
        <v>142</v>
      </c>
      <c r="AU247" s="219" t="s">
        <v>88</v>
      </c>
      <c r="AY247" s="20" t="s">
        <v>140</v>
      </c>
      <c r="BE247" s="220">
        <f>IF(N247="základní",J247,0)</f>
        <v>0</v>
      </c>
      <c r="BF247" s="220">
        <f>IF(N247="snížená",J247,0)</f>
        <v>0</v>
      </c>
      <c r="BG247" s="220">
        <f>IF(N247="zákl. přenesená",J247,0)</f>
        <v>0</v>
      </c>
      <c r="BH247" s="220">
        <f>IF(N247="sníž. přenesená",J247,0)</f>
        <v>0</v>
      </c>
      <c r="BI247" s="220">
        <f>IF(N247="nulová",J247,0)</f>
        <v>0</v>
      </c>
      <c r="BJ247" s="20" t="s">
        <v>86</v>
      </c>
      <c r="BK247" s="220">
        <f>ROUND(I247*H247,2)</f>
        <v>0</v>
      </c>
      <c r="BL247" s="20" t="s">
        <v>147</v>
      </c>
      <c r="BM247" s="219" t="s">
        <v>375</v>
      </c>
    </row>
    <row r="248" s="2" customFormat="1">
      <c r="A248" s="41"/>
      <c r="B248" s="42"/>
      <c r="C248" s="43"/>
      <c r="D248" s="221" t="s">
        <v>149</v>
      </c>
      <c r="E248" s="43"/>
      <c r="F248" s="222" t="s">
        <v>376</v>
      </c>
      <c r="G248" s="43"/>
      <c r="H248" s="43"/>
      <c r="I248" s="223"/>
      <c r="J248" s="43"/>
      <c r="K248" s="43"/>
      <c r="L248" s="47"/>
      <c r="M248" s="224"/>
      <c r="N248" s="225"/>
      <c r="O248" s="87"/>
      <c r="P248" s="87"/>
      <c r="Q248" s="87"/>
      <c r="R248" s="87"/>
      <c r="S248" s="87"/>
      <c r="T248" s="88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T248" s="20" t="s">
        <v>149</v>
      </c>
      <c r="AU248" s="20" t="s">
        <v>88</v>
      </c>
    </row>
    <row r="249" s="15" customFormat="1">
      <c r="A249" s="15"/>
      <c r="B249" s="249"/>
      <c r="C249" s="250"/>
      <c r="D249" s="228" t="s">
        <v>151</v>
      </c>
      <c r="E249" s="251" t="s">
        <v>19</v>
      </c>
      <c r="F249" s="252" t="s">
        <v>253</v>
      </c>
      <c r="G249" s="250"/>
      <c r="H249" s="251" t="s">
        <v>19</v>
      </c>
      <c r="I249" s="253"/>
      <c r="J249" s="250"/>
      <c r="K249" s="250"/>
      <c r="L249" s="254"/>
      <c r="M249" s="255"/>
      <c r="N249" s="256"/>
      <c r="O249" s="256"/>
      <c r="P249" s="256"/>
      <c r="Q249" s="256"/>
      <c r="R249" s="256"/>
      <c r="S249" s="256"/>
      <c r="T249" s="257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58" t="s">
        <v>151</v>
      </c>
      <c r="AU249" s="258" t="s">
        <v>88</v>
      </c>
      <c r="AV249" s="15" t="s">
        <v>86</v>
      </c>
      <c r="AW249" s="15" t="s">
        <v>37</v>
      </c>
      <c r="AX249" s="15" t="s">
        <v>78</v>
      </c>
      <c r="AY249" s="258" t="s">
        <v>140</v>
      </c>
    </row>
    <row r="250" s="15" customFormat="1">
      <c r="A250" s="15"/>
      <c r="B250" s="249"/>
      <c r="C250" s="250"/>
      <c r="D250" s="228" t="s">
        <v>151</v>
      </c>
      <c r="E250" s="251" t="s">
        <v>19</v>
      </c>
      <c r="F250" s="252" t="s">
        <v>377</v>
      </c>
      <c r="G250" s="250"/>
      <c r="H250" s="251" t="s">
        <v>19</v>
      </c>
      <c r="I250" s="253"/>
      <c r="J250" s="250"/>
      <c r="K250" s="250"/>
      <c r="L250" s="254"/>
      <c r="M250" s="255"/>
      <c r="N250" s="256"/>
      <c r="O250" s="256"/>
      <c r="P250" s="256"/>
      <c r="Q250" s="256"/>
      <c r="R250" s="256"/>
      <c r="S250" s="256"/>
      <c r="T250" s="257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58" t="s">
        <v>151</v>
      </c>
      <c r="AU250" s="258" t="s">
        <v>88</v>
      </c>
      <c r="AV250" s="15" t="s">
        <v>86</v>
      </c>
      <c r="AW250" s="15" t="s">
        <v>37</v>
      </c>
      <c r="AX250" s="15" t="s">
        <v>78</v>
      </c>
      <c r="AY250" s="258" t="s">
        <v>140</v>
      </c>
    </row>
    <row r="251" s="13" customFormat="1">
      <c r="A251" s="13"/>
      <c r="B251" s="226"/>
      <c r="C251" s="227"/>
      <c r="D251" s="228" t="s">
        <v>151</v>
      </c>
      <c r="E251" s="230" t="s">
        <v>19</v>
      </c>
      <c r="F251" s="259" t="s">
        <v>101</v>
      </c>
      <c r="G251" s="227"/>
      <c r="H251" s="231">
        <v>179.87799999999999</v>
      </c>
      <c r="I251" s="232"/>
      <c r="J251" s="227"/>
      <c r="K251" s="227"/>
      <c r="L251" s="233"/>
      <c r="M251" s="234"/>
      <c r="N251" s="235"/>
      <c r="O251" s="235"/>
      <c r="P251" s="235"/>
      <c r="Q251" s="235"/>
      <c r="R251" s="235"/>
      <c r="S251" s="235"/>
      <c r="T251" s="23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7" t="s">
        <v>151</v>
      </c>
      <c r="AU251" s="237" t="s">
        <v>88</v>
      </c>
      <c r="AV251" s="13" t="s">
        <v>88</v>
      </c>
      <c r="AW251" s="13" t="s">
        <v>37</v>
      </c>
      <c r="AX251" s="13" t="s">
        <v>86</v>
      </c>
      <c r="AY251" s="237" t="s">
        <v>140</v>
      </c>
    </row>
    <row r="252" s="2" customFormat="1" ht="16.5" customHeight="1">
      <c r="A252" s="41"/>
      <c r="B252" s="42"/>
      <c r="C252" s="208" t="s">
        <v>378</v>
      </c>
      <c r="D252" s="208" t="s">
        <v>142</v>
      </c>
      <c r="E252" s="209" t="s">
        <v>379</v>
      </c>
      <c r="F252" s="210" t="s">
        <v>380</v>
      </c>
      <c r="G252" s="211" t="s">
        <v>345</v>
      </c>
      <c r="H252" s="212">
        <v>617</v>
      </c>
      <c r="I252" s="213"/>
      <c r="J252" s="214">
        <f>ROUND(I252*H252,2)</f>
        <v>0</v>
      </c>
      <c r="K252" s="210" t="s">
        <v>146</v>
      </c>
      <c r="L252" s="47"/>
      <c r="M252" s="215" t="s">
        <v>19</v>
      </c>
      <c r="N252" s="216" t="s">
        <v>49</v>
      </c>
      <c r="O252" s="87"/>
      <c r="P252" s="217">
        <f>O252*H252</f>
        <v>0</v>
      </c>
      <c r="Q252" s="217">
        <v>0.000233</v>
      </c>
      <c r="R252" s="217">
        <f>Q252*H252</f>
        <v>0.143761</v>
      </c>
      <c r="S252" s="217">
        <v>0</v>
      </c>
      <c r="T252" s="218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19" t="s">
        <v>147</v>
      </c>
      <c r="AT252" s="219" t="s">
        <v>142</v>
      </c>
      <c r="AU252" s="219" t="s">
        <v>88</v>
      </c>
      <c r="AY252" s="20" t="s">
        <v>140</v>
      </c>
      <c r="BE252" s="220">
        <f>IF(N252="základní",J252,0)</f>
        <v>0</v>
      </c>
      <c r="BF252" s="220">
        <f>IF(N252="snížená",J252,0)</f>
        <v>0</v>
      </c>
      <c r="BG252" s="220">
        <f>IF(N252="zákl. přenesená",J252,0)</f>
        <v>0</v>
      </c>
      <c r="BH252" s="220">
        <f>IF(N252="sníž. přenesená",J252,0)</f>
        <v>0</v>
      </c>
      <c r="BI252" s="220">
        <f>IF(N252="nulová",J252,0)</f>
        <v>0</v>
      </c>
      <c r="BJ252" s="20" t="s">
        <v>86</v>
      </c>
      <c r="BK252" s="220">
        <f>ROUND(I252*H252,2)</f>
        <v>0</v>
      </c>
      <c r="BL252" s="20" t="s">
        <v>147</v>
      </c>
      <c r="BM252" s="219" t="s">
        <v>381</v>
      </c>
    </row>
    <row r="253" s="2" customFormat="1">
      <c r="A253" s="41"/>
      <c r="B253" s="42"/>
      <c r="C253" s="43"/>
      <c r="D253" s="221" t="s">
        <v>149</v>
      </c>
      <c r="E253" s="43"/>
      <c r="F253" s="222" t="s">
        <v>382</v>
      </c>
      <c r="G253" s="43"/>
      <c r="H253" s="43"/>
      <c r="I253" s="223"/>
      <c r="J253" s="43"/>
      <c r="K253" s="43"/>
      <c r="L253" s="47"/>
      <c r="M253" s="224"/>
      <c r="N253" s="225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149</v>
      </c>
      <c r="AU253" s="20" t="s">
        <v>88</v>
      </c>
    </row>
    <row r="254" s="13" customFormat="1">
      <c r="A254" s="13"/>
      <c r="B254" s="226"/>
      <c r="C254" s="227"/>
      <c r="D254" s="228" t="s">
        <v>151</v>
      </c>
      <c r="E254" s="229" t="s">
        <v>19</v>
      </c>
      <c r="F254" s="230" t="s">
        <v>383</v>
      </c>
      <c r="G254" s="227"/>
      <c r="H254" s="231">
        <v>297</v>
      </c>
      <c r="I254" s="232"/>
      <c r="J254" s="227"/>
      <c r="K254" s="227"/>
      <c r="L254" s="233"/>
      <c r="M254" s="234"/>
      <c r="N254" s="235"/>
      <c r="O254" s="235"/>
      <c r="P254" s="235"/>
      <c r="Q254" s="235"/>
      <c r="R254" s="235"/>
      <c r="S254" s="235"/>
      <c r="T254" s="23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7" t="s">
        <v>151</v>
      </c>
      <c r="AU254" s="237" t="s">
        <v>88</v>
      </c>
      <c r="AV254" s="13" t="s">
        <v>88</v>
      </c>
      <c r="AW254" s="13" t="s">
        <v>37</v>
      </c>
      <c r="AX254" s="13" t="s">
        <v>78</v>
      </c>
      <c r="AY254" s="237" t="s">
        <v>140</v>
      </c>
    </row>
    <row r="255" s="13" customFormat="1">
      <c r="A255" s="13"/>
      <c r="B255" s="226"/>
      <c r="C255" s="227"/>
      <c r="D255" s="228" t="s">
        <v>151</v>
      </c>
      <c r="E255" s="229" t="s">
        <v>19</v>
      </c>
      <c r="F255" s="230" t="s">
        <v>384</v>
      </c>
      <c r="G255" s="227"/>
      <c r="H255" s="231">
        <v>320</v>
      </c>
      <c r="I255" s="232"/>
      <c r="J255" s="227"/>
      <c r="K255" s="227"/>
      <c r="L255" s="233"/>
      <c r="M255" s="234"/>
      <c r="N255" s="235"/>
      <c r="O255" s="235"/>
      <c r="P255" s="235"/>
      <c r="Q255" s="235"/>
      <c r="R255" s="235"/>
      <c r="S255" s="235"/>
      <c r="T255" s="23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7" t="s">
        <v>151</v>
      </c>
      <c r="AU255" s="237" t="s">
        <v>88</v>
      </c>
      <c r="AV255" s="13" t="s">
        <v>88</v>
      </c>
      <c r="AW255" s="13" t="s">
        <v>37</v>
      </c>
      <c r="AX255" s="13" t="s">
        <v>78</v>
      </c>
      <c r="AY255" s="237" t="s">
        <v>140</v>
      </c>
    </row>
    <row r="256" s="14" customFormat="1">
      <c r="A256" s="14"/>
      <c r="B256" s="238"/>
      <c r="C256" s="239"/>
      <c r="D256" s="228" t="s">
        <v>151</v>
      </c>
      <c r="E256" s="240" t="s">
        <v>19</v>
      </c>
      <c r="F256" s="241" t="s">
        <v>153</v>
      </c>
      <c r="G256" s="239"/>
      <c r="H256" s="242">
        <v>617</v>
      </c>
      <c r="I256" s="243"/>
      <c r="J256" s="239"/>
      <c r="K256" s="239"/>
      <c r="L256" s="244"/>
      <c r="M256" s="245"/>
      <c r="N256" s="246"/>
      <c r="O256" s="246"/>
      <c r="P256" s="246"/>
      <c r="Q256" s="246"/>
      <c r="R256" s="246"/>
      <c r="S256" s="246"/>
      <c r="T256" s="247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8" t="s">
        <v>151</v>
      </c>
      <c r="AU256" s="248" t="s">
        <v>88</v>
      </c>
      <c r="AV256" s="14" t="s">
        <v>147</v>
      </c>
      <c r="AW256" s="14" t="s">
        <v>37</v>
      </c>
      <c r="AX256" s="14" t="s">
        <v>86</v>
      </c>
      <c r="AY256" s="248" t="s">
        <v>140</v>
      </c>
    </row>
    <row r="257" s="2" customFormat="1" ht="24.15" customHeight="1">
      <c r="A257" s="41"/>
      <c r="B257" s="42"/>
      <c r="C257" s="208" t="s">
        <v>385</v>
      </c>
      <c r="D257" s="208" t="s">
        <v>142</v>
      </c>
      <c r="E257" s="209" t="s">
        <v>386</v>
      </c>
      <c r="F257" s="210" t="s">
        <v>387</v>
      </c>
      <c r="G257" s="211" t="s">
        <v>345</v>
      </c>
      <c r="H257" s="212">
        <v>617</v>
      </c>
      <c r="I257" s="213"/>
      <c r="J257" s="214">
        <f>ROUND(I257*H257,2)</f>
        <v>0</v>
      </c>
      <c r="K257" s="210" t="s">
        <v>146</v>
      </c>
      <c r="L257" s="47"/>
      <c r="M257" s="215" t="s">
        <v>19</v>
      </c>
      <c r="N257" s="216" t="s">
        <v>49</v>
      </c>
      <c r="O257" s="87"/>
      <c r="P257" s="217">
        <f>O257*H257</f>
        <v>0</v>
      </c>
      <c r="Q257" s="217">
        <v>8.2800000000000003E-06</v>
      </c>
      <c r="R257" s="217">
        <f>Q257*H257</f>
        <v>0.0051087600000000004</v>
      </c>
      <c r="S257" s="217">
        <v>0</v>
      </c>
      <c r="T257" s="218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19" t="s">
        <v>147</v>
      </c>
      <c r="AT257" s="219" t="s">
        <v>142</v>
      </c>
      <c r="AU257" s="219" t="s">
        <v>88</v>
      </c>
      <c r="AY257" s="20" t="s">
        <v>140</v>
      </c>
      <c r="BE257" s="220">
        <f>IF(N257="základní",J257,0)</f>
        <v>0</v>
      </c>
      <c r="BF257" s="220">
        <f>IF(N257="snížená",J257,0)</f>
        <v>0</v>
      </c>
      <c r="BG257" s="220">
        <f>IF(N257="zákl. přenesená",J257,0)</f>
        <v>0</v>
      </c>
      <c r="BH257" s="220">
        <f>IF(N257="sníž. přenesená",J257,0)</f>
        <v>0</v>
      </c>
      <c r="BI257" s="220">
        <f>IF(N257="nulová",J257,0)</f>
        <v>0</v>
      </c>
      <c r="BJ257" s="20" t="s">
        <v>86</v>
      </c>
      <c r="BK257" s="220">
        <f>ROUND(I257*H257,2)</f>
        <v>0</v>
      </c>
      <c r="BL257" s="20" t="s">
        <v>147</v>
      </c>
      <c r="BM257" s="219" t="s">
        <v>388</v>
      </c>
    </row>
    <row r="258" s="2" customFormat="1">
      <c r="A258" s="41"/>
      <c r="B258" s="42"/>
      <c r="C258" s="43"/>
      <c r="D258" s="221" t="s">
        <v>149</v>
      </c>
      <c r="E258" s="43"/>
      <c r="F258" s="222" t="s">
        <v>389</v>
      </c>
      <c r="G258" s="43"/>
      <c r="H258" s="43"/>
      <c r="I258" s="223"/>
      <c r="J258" s="43"/>
      <c r="K258" s="43"/>
      <c r="L258" s="47"/>
      <c r="M258" s="224"/>
      <c r="N258" s="225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149</v>
      </c>
      <c r="AU258" s="20" t="s">
        <v>88</v>
      </c>
    </row>
    <row r="259" s="13" customFormat="1">
      <c r="A259" s="13"/>
      <c r="B259" s="226"/>
      <c r="C259" s="227"/>
      <c r="D259" s="228" t="s">
        <v>151</v>
      </c>
      <c r="E259" s="229" t="s">
        <v>19</v>
      </c>
      <c r="F259" s="230" t="s">
        <v>383</v>
      </c>
      <c r="G259" s="227"/>
      <c r="H259" s="231">
        <v>297</v>
      </c>
      <c r="I259" s="232"/>
      <c r="J259" s="227"/>
      <c r="K259" s="227"/>
      <c r="L259" s="233"/>
      <c r="M259" s="234"/>
      <c r="N259" s="235"/>
      <c r="O259" s="235"/>
      <c r="P259" s="235"/>
      <c r="Q259" s="235"/>
      <c r="R259" s="235"/>
      <c r="S259" s="235"/>
      <c r="T259" s="23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7" t="s">
        <v>151</v>
      </c>
      <c r="AU259" s="237" t="s">
        <v>88</v>
      </c>
      <c r="AV259" s="13" t="s">
        <v>88</v>
      </c>
      <c r="AW259" s="13" t="s">
        <v>37</v>
      </c>
      <c r="AX259" s="13" t="s">
        <v>78</v>
      </c>
      <c r="AY259" s="237" t="s">
        <v>140</v>
      </c>
    </row>
    <row r="260" s="13" customFormat="1">
      <c r="A260" s="13"/>
      <c r="B260" s="226"/>
      <c r="C260" s="227"/>
      <c r="D260" s="228" t="s">
        <v>151</v>
      </c>
      <c r="E260" s="229" t="s">
        <v>19</v>
      </c>
      <c r="F260" s="230" t="s">
        <v>384</v>
      </c>
      <c r="G260" s="227"/>
      <c r="H260" s="231">
        <v>320</v>
      </c>
      <c r="I260" s="232"/>
      <c r="J260" s="227"/>
      <c r="K260" s="227"/>
      <c r="L260" s="233"/>
      <c r="M260" s="234"/>
      <c r="N260" s="235"/>
      <c r="O260" s="235"/>
      <c r="P260" s="235"/>
      <c r="Q260" s="235"/>
      <c r="R260" s="235"/>
      <c r="S260" s="235"/>
      <c r="T260" s="23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7" t="s">
        <v>151</v>
      </c>
      <c r="AU260" s="237" t="s">
        <v>88</v>
      </c>
      <c r="AV260" s="13" t="s">
        <v>88</v>
      </c>
      <c r="AW260" s="13" t="s">
        <v>37</v>
      </c>
      <c r="AX260" s="13" t="s">
        <v>78</v>
      </c>
      <c r="AY260" s="237" t="s">
        <v>140</v>
      </c>
    </row>
    <row r="261" s="14" customFormat="1">
      <c r="A261" s="14"/>
      <c r="B261" s="238"/>
      <c r="C261" s="239"/>
      <c r="D261" s="228" t="s">
        <v>151</v>
      </c>
      <c r="E261" s="240" t="s">
        <v>19</v>
      </c>
      <c r="F261" s="241" t="s">
        <v>153</v>
      </c>
      <c r="G261" s="239"/>
      <c r="H261" s="242">
        <v>617</v>
      </c>
      <c r="I261" s="243"/>
      <c r="J261" s="239"/>
      <c r="K261" s="239"/>
      <c r="L261" s="244"/>
      <c r="M261" s="245"/>
      <c r="N261" s="246"/>
      <c r="O261" s="246"/>
      <c r="P261" s="246"/>
      <c r="Q261" s="246"/>
      <c r="R261" s="246"/>
      <c r="S261" s="246"/>
      <c r="T261" s="24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8" t="s">
        <v>151</v>
      </c>
      <c r="AU261" s="248" t="s">
        <v>88</v>
      </c>
      <c r="AV261" s="14" t="s">
        <v>147</v>
      </c>
      <c r="AW261" s="14" t="s">
        <v>37</v>
      </c>
      <c r="AX261" s="14" t="s">
        <v>86</v>
      </c>
      <c r="AY261" s="248" t="s">
        <v>140</v>
      </c>
    </row>
    <row r="262" s="2" customFormat="1" ht="16.5" customHeight="1">
      <c r="A262" s="41"/>
      <c r="B262" s="42"/>
      <c r="C262" s="208" t="s">
        <v>390</v>
      </c>
      <c r="D262" s="208" t="s">
        <v>142</v>
      </c>
      <c r="E262" s="209" t="s">
        <v>391</v>
      </c>
      <c r="F262" s="210" t="s">
        <v>392</v>
      </c>
      <c r="G262" s="211" t="s">
        <v>211</v>
      </c>
      <c r="H262" s="212">
        <v>125.74</v>
      </c>
      <c r="I262" s="213"/>
      <c r="J262" s="214">
        <f>ROUND(I262*H262,2)</f>
        <v>0</v>
      </c>
      <c r="K262" s="210" t="s">
        <v>146</v>
      </c>
      <c r="L262" s="47"/>
      <c r="M262" s="215" t="s">
        <v>19</v>
      </c>
      <c r="N262" s="216" t="s">
        <v>49</v>
      </c>
      <c r="O262" s="87"/>
      <c r="P262" s="217">
        <f>O262*H262</f>
        <v>0</v>
      </c>
      <c r="Q262" s="217">
        <v>0.3674</v>
      </c>
      <c r="R262" s="217">
        <f>Q262*H262</f>
        <v>46.196875999999996</v>
      </c>
      <c r="S262" s="217">
        <v>0</v>
      </c>
      <c r="T262" s="218">
        <f>S262*H262</f>
        <v>0</v>
      </c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R262" s="219" t="s">
        <v>147</v>
      </c>
      <c r="AT262" s="219" t="s">
        <v>142</v>
      </c>
      <c r="AU262" s="219" t="s">
        <v>88</v>
      </c>
      <c r="AY262" s="20" t="s">
        <v>140</v>
      </c>
      <c r="BE262" s="220">
        <f>IF(N262="základní",J262,0)</f>
        <v>0</v>
      </c>
      <c r="BF262" s="220">
        <f>IF(N262="snížená",J262,0)</f>
        <v>0</v>
      </c>
      <c r="BG262" s="220">
        <f>IF(N262="zákl. přenesená",J262,0)</f>
        <v>0</v>
      </c>
      <c r="BH262" s="220">
        <f>IF(N262="sníž. přenesená",J262,0)</f>
        <v>0</v>
      </c>
      <c r="BI262" s="220">
        <f>IF(N262="nulová",J262,0)</f>
        <v>0</v>
      </c>
      <c r="BJ262" s="20" t="s">
        <v>86</v>
      </c>
      <c r="BK262" s="220">
        <f>ROUND(I262*H262,2)</f>
        <v>0</v>
      </c>
      <c r="BL262" s="20" t="s">
        <v>147</v>
      </c>
      <c r="BM262" s="219" t="s">
        <v>393</v>
      </c>
    </row>
    <row r="263" s="2" customFormat="1">
      <c r="A263" s="41"/>
      <c r="B263" s="42"/>
      <c r="C263" s="43"/>
      <c r="D263" s="221" t="s">
        <v>149</v>
      </c>
      <c r="E263" s="43"/>
      <c r="F263" s="222" t="s">
        <v>394</v>
      </c>
      <c r="G263" s="43"/>
      <c r="H263" s="43"/>
      <c r="I263" s="223"/>
      <c r="J263" s="43"/>
      <c r="K263" s="43"/>
      <c r="L263" s="47"/>
      <c r="M263" s="224"/>
      <c r="N263" s="225"/>
      <c r="O263" s="87"/>
      <c r="P263" s="87"/>
      <c r="Q263" s="87"/>
      <c r="R263" s="87"/>
      <c r="S263" s="87"/>
      <c r="T263" s="88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T263" s="20" t="s">
        <v>149</v>
      </c>
      <c r="AU263" s="20" t="s">
        <v>88</v>
      </c>
    </row>
    <row r="264" s="13" customFormat="1">
      <c r="A264" s="13"/>
      <c r="B264" s="226"/>
      <c r="C264" s="227"/>
      <c r="D264" s="228" t="s">
        <v>151</v>
      </c>
      <c r="E264" s="229" t="s">
        <v>19</v>
      </c>
      <c r="F264" s="230" t="s">
        <v>395</v>
      </c>
      <c r="G264" s="227"/>
      <c r="H264" s="231">
        <v>147.5</v>
      </c>
      <c r="I264" s="232"/>
      <c r="J264" s="227"/>
      <c r="K264" s="227"/>
      <c r="L264" s="233"/>
      <c r="M264" s="234"/>
      <c r="N264" s="235"/>
      <c r="O264" s="235"/>
      <c r="P264" s="235"/>
      <c r="Q264" s="235"/>
      <c r="R264" s="235"/>
      <c r="S264" s="235"/>
      <c r="T264" s="23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7" t="s">
        <v>151</v>
      </c>
      <c r="AU264" s="237" t="s">
        <v>88</v>
      </c>
      <c r="AV264" s="13" t="s">
        <v>88</v>
      </c>
      <c r="AW264" s="13" t="s">
        <v>37</v>
      </c>
      <c r="AX264" s="13" t="s">
        <v>78</v>
      </c>
      <c r="AY264" s="237" t="s">
        <v>140</v>
      </c>
    </row>
    <row r="265" s="13" customFormat="1">
      <c r="A265" s="13"/>
      <c r="B265" s="226"/>
      <c r="C265" s="227"/>
      <c r="D265" s="228" t="s">
        <v>151</v>
      </c>
      <c r="E265" s="229" t="s">
        <v>19</v>
      </c>
      <c r="F265" s="230" t="s">
        <v>396</v>
      </c>
      <c r="G265" s="227"/>
      <c r="H265" s="231">
        <v>-21.760000000000002</v>
      </c>
      <c r="I265" s="232"/>
      <c r="J265" s="227"/>
      <c r="K265" s="227"/>
      <c r="L265" s="233"/>
      <c r="M265" s="234"/>
      <c r="N265" s="235"/>
      <c r="O265" s="235"/>
      <c r="P265" s="235"/>
      <c r="Q265" s="235"/>
      <c r="R265" s="235"/>
      <c r="S265" s="235"/>
      <c r="T265" s="23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7" t="s">
        <v>151</v>
      </c>
      <c r="AU265" s="237" t="s">
        <v>88</v>
      </c>
      <c r="AV265" s="13" t="s">
        <v>88</v>
      </c>
      <c r="AW265" s="13" t="s">
        <v>37</v>
      </c>
      <c r="AX265" s="13" t="s">
        <v>78</v>
      </c>
      <c r="AY265" s="237" t="s">
        <v>140</v>
      </c>
    </row>
    <row r="266" s="14" customFormat="1">
      <c r="A266" s="14"/>
      <c r="B266" s="238"/>
      <c r="C266" s="239"/>
      <c r="D266" s="228" t="s">
        <v>151</v>
      </c>
      <c r="E266" s="240" t="s">
        <v>19</v>
      </c>
      <c r="F266" s="241" t="s">
        <v>153</v>
      </c>
      <c r="G266" s="239"/>
      <c r="H266" s="242">
        <v>125.74</v>
      </c>
      <c r="I266" s="243"/>
      <c r="J266" s="239"/>
      <c r="K266" s="239"/>
      <c r="L266" s="244"/>
      <c r="M266" s="245"/>
      <c r="N266" s="246"/>
      <c r="O266" s="246"/>
      <c r="P266" s="246"/>
      <c r="Q266" s="246"/>
      <c r="R266" s="246"/>
      <c r="S266" s="246"/>
      <c r="T266" s="24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8" t="s">
        <v>151</v>
      </c>
      <c r="AU266" s="248" t="s">
        <v>88</v>
      </c>
      <c r="AV266" s="14" t="s">
        <v>147</v>
      </c>
      <c r="AW266" s="14" t="s">
        <v>37</v>
      </c>
      <c r="AX266" s="14" t="s">
        <v>86</v>
      </c>
      <c r="AY266" s="248" t="s">
        <v>140</v>
      </c>
    </row>
    <row r="267" s="2" customFormat="1" ht="16.5" customHeight="1">
      <c r="A267" s="41"/>
      <c r="B267" s="42"/>
      <c r="C267" s="208" t="s">
        <v>397</v>
      </c>
      <c r="D267" s="208" t="s">
        <v>142</v>
      </c>
      <c r="E267" s="209" t="s">
        <v>398</v>
      </c>
      <c r="F267" s="210" t="s">
        <v>399</v>
      </c>
      <c r="G267" s="211" t="s">
        <v>345</v>
      </c>
      <c r="H267" s="212">
        <v>9.5</v>
      </c>
      <c r="I267" s="213"/>
      <c r="J267" s="214">
        <f>ROUND(I267*H267,2)</f>
        <v>0</v>
      </c>
      <c r="K267" s="210" t="s">
        <v>19</v>
      </c>
      <c r="L267" s="47"/>
      <c r="M267" s="215" t="s">
        <v>19</v>
      </c>
      <c r="N267" s="216" t="s">
        <v>49</v>
      </c>
      <c r="O267" s="87"/>
      <c r="P267" s="217">
        <f>O267*H267</f>
        <v>0</v>
      </c>
      <c r="Q267" s="217">
        <v>0</v>
      </c>
      <c r="R267" s="217">
        <f>Q267*H267</f>
        <v>0</v>
      </c>
      <c r="S267" s="217">
        <v>0</v>
      </c>
      <c r="T267" s="218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19" t="s">
        <v>147</v>
      </c>
      <c r="AT267" s="219" t="s">
        <v>142</v>
      </c>
      <c r="AU267" s="219" t="s">
        <v>88</v>
      </c>
      <c r="AY267" s="20" t="s">
        <v>140</v>
      </c>
      <c r="BE267" s="220">
        <f>IF(N267="základní",J267,0)</f>
        <v>0</v>
      </c>
      <c r="BF267" s="220">
        <f>IF(N267="snížená",J267,0)</f>
        <v>0</v>
      </c>
      <c r="BG267" s="220">
        <f>IF(N267="zákl. přenesená",J267,0)</f>
        <v>0</v>
      </c>
      <c r="BH267" s="220">
        <f>IF(N267="sníž. přenesená",J267,0)</f>
        <v>0</v>
      </c>
      <c r="BI267" s="220">
        <f>IF(N267="nulová",J267,0)</f>
        <v>0</v>
      </c>
      <c r="BJ267" s="20" t="s">
        <v>86</v>
      </c>
      <c r="BK267" s="220">
        <f>ROUND(I267*H267,2)</f>
        <v>0</v>
      </c>
      <c r="BL267" s="20" t="s">
        <v>147</v>
      </c>
      <c r="BM267" s="219" t="s">
        <v>400</v>
      </c>
    </row>
    <row r="268" s="13" customFormat="1">
      <c r="A268" s="13"/>
      <c r="B268" s="226"/>
      <c r="C268" s="227"/>
      <c r="D268" s="228" t="s">
        <v>151</v>
      </c>
      <c r="E268" s="229" t="s">
        <v>19</v>
      </c>
      <c r="F268" s="230" t="s">
        <v>401</v>
      </c>
      <c r="G268" s="227"/>
      <c r="H268" s="231">
        <v>9.5</v>
      </c>
      <c r="I268" s="232"/>
      <c r="J268" s="227"/>
      <c r="K268" s="227"/>
      <c r="L268" s="233"/>
      <c r="M268" s="234"/>
      <c r="N268" s="235"/>
      <c r="O268" s="235"/>
      <c r="P268" s="235"/>
      <c r="Q268" s="235"/>
      <c r="R268" s="235"/>
      <c r="S268" s="235"/>
      <c r="T268" s="236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7" t="s">
        <v>151</v>
      </c>
      <c r="AU268" s="237" t="s">
        <v>88</v>
      </c>
      <c r="AV268" s="13" t="s">
        <v>88</v>
      </c>
      <c r="AW268" s="13" t="s">
        <v>37</v>
      </c>
      <c r="AX268" s="13" t="s">
        <v>78</v>
      </c>
      <c r="AY268" s="237" t="s">
        <v>140</v>
      </c>
    </row>
    <row r="269" s="14" customFormat="1">
      <c r="A269" s="14"/>
      <c r="B269" s="238"/>
      <c r="C269" s="239"/>
      <c r="D269" s="228" t="s">
        <v>151</v>
      </c>
      <c r="E269" s="240" t="s">
        <v>19</v>
      </c>
      <c r="F269" s="241" t="s">
        <v>153</v>
      </c>
      <c r="G269" s="239"/>
      <c r="H269" s="242">
        <v>9.5</v>
      </c>
      <c r="I269" s="243"/>
      <c r="J269" s="239"/>
      <c r="K269" s="239"/>
      <c r="L269" s="244"/>
      <c r="M269" s="245"/>
      <c r="N269" s="246"/>
      <c r="O269" s="246"/>
      <c r="P269" s="246"/>
      <c r="Q269" s="246"/>
      <c r="R269" s="246"/>
      <c r="S269" s="246"/>
      <c r="T269" s="247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8" t="s">
        <v>151</v>
      </c>
      <c r="AU269" s="248" t="s">
        <v>88</v>
      </c>
      <c r="AV269" s="14" t="s">
        <v>147</v>
      </c>
      <c r="AW269" s="14" t="s">
        <v>37</v>
      </c>
      <c r="AX269" s="14" t="s">
        <v>86</v>
      </c>
      <c r="AY269" s="248" t="s">
        <v>140</v>
      </c>
    </row>
    <row r="270" s="2" customFormat="1" ht="16.5" customHeight="1">
      <c r="A270" s="41"/>
      <c r="B270" s="42"/>
      <c r="C270" s="208" t="s">
        <v>402</v>
      </c>
      <c r="D270" s="208" t="s">
        <v>142</v>
      </c>
      <c r="E270" s="209" t="s">
        <v>403</v>
      </c>
      <c r="F270" s="210" t="s">
        <v>404</v>
      </c>
      <c r="G270" s="211" t="s">
        <v>211</v>
      </c>
      <c r="H270" s="212">
        <v>1993.8</v>
      </c>
      <c r="I270" s="213"/>
      <c r="J270" s="214">
        <f>ROUND(I270*H270,2)</f>
        <v>0</v>
      </c>
      <c r="K270" s="210" t="s">
        <v>19</v>
      </c>
      <c r="L270" s="47"/>
      <c r="M270" s="215" t="s">
        <v>19</v>
      </c>
      <c r="N270" s="216" t="s">
        <v>49</v>
      </c>
      <c r="O270" s="87"/>
      <c r="P270" s="217">
        <f>O270*H270</f>
        <v>0</v>
      </c>
      <c r="Q270" s="217">
        <v>0</v>
      </c>
      <c r="R270" s="217">
        <f>Q270*H270</f>
        <v>0</v>
      </c>
      <c r="S270" s="217">
        <v>0</v>
      </c>
      <c r="T270" s="218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19" t="s">
        <v>147</v>
      </c>
      <c r="AT270" s="219" t="s">
        <v>142</v>
      </c>
      <c r="AU270" s="219" t="s">
        <v>88</v>
      </c>
      <c r="AY270" s="20" t="s">
        <v>140</v>
      </c>
      <c r="BE270" s="220">
        <f>IF(N270="základní",J270,0)</f>
        <v>0</v>
      </c>
      <c r="BF270" s="220">
        <f>IF(N270="snížená",J270,0)</f>
        <v>0</v>
      </c>
      <c r="BG270" s="220">
        <f>IF(N270="zákl. přenesená",J270,0)</f>
        <v>0</v>
      </c>
      <c r="BH270" s="220">
        <f>IF(N270="sníž. přenesená",J270,0)</f>
        <v>0</v>
      </c>
      <c r="BI270" s="220">
        <f>IF(N270="nulová",J270,0)</f>
        <v>0</v>
      </c>
      <c r="BJ270" s="20" t="s">
        <v>86</v>
      </c>
      <c r="BK270" s="220">
        <f>ROUND(I270*H270,2)</f>
        <v>0</v>
      </c>
      <c r="BL270" s="20" t="s">
        <v>147</v>
      </c>
      <c r="BM270" s="219" t="s">
        <v>405</v>
      </c>
    </row>
    <row r="271" s="13" customFormat="1">
      <c r="A271" s="13"/>
      <c r="B271" s="226"/>
      <c r="C271" s="227"/>
      <c r="D271" s="228" t="s">
        <v>151</v>
      </c>
      <c r="E271" s="229" t="s">
        <v>19</v>
      </c>
      <c r="F271" s="230" t="s">
        <v>406</v>
      </c>
      <c r="G271" s="227"/>
      <c r="H271" s="231">
        <v>1993.8</v>
      </c>
      <c r="I271" s="232"/>
      <c r="J271" s="227"/>
      <c r="K271" s="227"/>
      <c r="L271" s="233"/>
      <c r="M271" s="234"/>
      <c r="N271" s="235"/>
      <c r="O271" s="235"/>
      <c r="P271" s="235"/>
      <c r="Q271" s="235"/>
      <c r="R271" s="235"/>
      <c r="S271" s="235"/>
      <c r="T271" s="236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7" t="s">
        <v>151</v>
      </c>
      <c r="AU271" s="237" t="s">
        <v>88</v>
      </c>
      <c r="AV271" s="13" t="s">
        <v>88</v>
      </c>
      <c r="AW271" s="13" t="s">
        <v>37</v>
      </c>
      <c r="AX271" s="13" t="s">
        <v>78</v>
      </c>
      <c r="AY271" s="237" t="s">
        <v>140</v>
      </c>
    </row>
    <row r="272" s="14" customFormat="1">
      <c r="A272" s="14"/>
      <c r="B272" s="238"/>
      <c r="C272" s="239"/>
      <c r="D272" s="228" t="s">
        <v>151</v>
      </c>
      <c r="E272" s="240" t="s">
        <v>19</v>
      </c>
      <c r="F272" s="241" t="s">
        <v>153</v>
      </c>
      <c r="G272" s="239"/>
      <c r="H272" s="242">
        <v>1993.8</v>
      </c>
      <c r="I272" s="243"/>
      <c r="J272" s="239"/>
      <c r="K272" s="239"/>
      <c r="L272" s="244"/>
      <c r="M272" s="245"/>
      <c r="N272" s="246"/>
      <c r="O272" s="246"/>
      <c r="P272" s="246"/>
      <c r="Q272" s="246"/>
      <c r="R272" s="246"/>
      <c r="S272" s="246"/>
      <c r="T272" s="247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8" t="s">
        <v>151</v>
      </c>
      <c r="AU272" s="248" t="s">
        <v>88</v>
      </c>
      <c r="AV272" s="14" t="s">
        <v>147</v>
      </c>
      <c r="AW272" s="14" t="s">
        <v>37</v>
      </c>
      <c r="AX272" s="14" t="s">
        <v>86</v>
      </c>
      <c r="AY272" s="248" t="s">
        <v>140</v>
      </c>
    </row>
    <row r="273" s="12" customFormat="1" ht="22.8" customHeight="1">
      <c r="A273" s="12"/>
      <c r="B273" s="192"/>
      <c r="C273" s="193"/>
      <c r="D273" s="194" t="s">
        <v>77</v>
      </c>
      <c r="E273" s="206" t="s">
        <v>197</v>
      </c>
      <c r="F273" s="206" t="s">
        <v>407</v>
      </c>
      <c r="G273" s="193"/>
      <c r="H273" s="193"/>
      <c r="I273" s="196"/>
      <c r="J273" s="207">
        <f>BK273</f>
        <v>0</v>
      </c>
      <c r="K273" s="193"/>
      <c r="L273" s="198"/>
      <c r="M273" s="199"/>
      <c r="N273" s="200"/>
      <c r="O273" s="200"/>
      <c r="P273" s="201">
        <f>SUM(P274:P286)</f>
        <v>0</v>
      </c>
      <c r="Q273" s="200"/>
      <c r="R273" s="201">
        <f>SUM(R274:R286)</f>
        <v>26.183976399999999</v>
      </c>
      <c r="S273" s="200"/>
      <c r="T273" s="202">
        <f>SUM(T274:T286)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03" t="s">
        <v>86</v>
      </c>
      <c r="AT273" s="204" t="s">
        <v>77</v>
      </c>
      <c r="AU273" s="204" t="s">
        <v>86</v>
      </c>
      <c r="AY273" s="203" t="s">
        <v>140</v>
      </c>
      <c r="BK273" s="205">
        <f>SUM(BK274:BK286)</f>
        <v>0</v>
      </c>
    </row>
    <row r="274" s="2" customFormat="1" ht="24.15" customHeight="1">
      <c r="A274" s="41"/>
      <c r="B274" s="42"/>
      <c r="C274" s="208" t="s">
        <v>408</v>
      </c>
      <c r="D274" s="208" t="s">
        <v>142</v>
      </c>
      <c r="E274" s="209" t="s">
        <v>409</v>
      </c>
      <c r="F274" s="210" t="s">
        <v>410</v>
      </c>
      <c r="G274" s="211" t="s">
        <v>345</v>
      </c>
      <c r="H274" s="212">
        <v>147.5</v>
      </c>
      <c r="I274" s="213"/>
      <c r="J274" s="214">
        <f>ROUND(I274*H274,2)</f>
        <v>0</v>
      </c>
      <c r="K274" s="210" t="s">
        <v>146</v>
      </c>
      <c r="L274" s="47"/>
      <c r="M274" s="215" t="s">
        <v>19</v>
      </c>
      <c r="N274" s="216" t="s">
        <v>49</v>
      </c>
      <c r="O274" s="87"/>
      <c r="P274" s="217">
        <f>O274*H274</f>
        <v>0</v>
      </c>
      <c r="Q274" s="217">
        <v>0.14041999999999999</v>
      </c>
      <c r="R274" s="217">
        <f>Q274*H274</f>
        <v>20.711949999999998</v>
      </c>
      <c r="S274" s="217">
        <v>0</v>
      </c>
      <c r="T274" s="218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19" t="s">
        <v>147</v>
      </c>
      <c r="AT274" s="219" t="s">
        <v>142</v>
      </c>
      <c r="AU274" s="219" t="s">
        <v>88</v>
      </c>
      <c r="AY274" s="20" t="s">
        <v>140</v>
      </c>
      <c r="BE274" s="220">
        <f>IF(N274="základní",J274,0)</f>
        <v>0</v>
      </c>
      <c r="BF274" s="220">
        <f>IF(N274="snížená",J274,0)</f>
        <v>0</v>
      </c>
      <c r="BG274" s="220">
        <f>IF(N274="zákl. přenesená",J274,0)</f>
        <v>0</v>
      </c>
      <c r="BH274" s="220">
        <f>IF(N274="sníž. přenesená",J274,0)</f>
        <v>0</v>
      </c>
      <c r="BI274" s="220">
        <f>IF(N274="nulová",J274,0)</f>
        <v>0</v>
      </c>
      <c r="BJ274" s="20" t="s">
        <v>86</v>
      </c>
      <c r="BK274" s="220">
        <f>ROUND(I274*H274,2)</f>
        <v>0</v>
      </c>
      <c r="BL274" s="20" t="s">
        <v>147</v>
      </c>
      <c r="BM274" s="219" t="s">
        <v>411</v>
      </c>
    </row>
    <row r="275" s="2" customFormat="1">
      <c r="A275" s="41"/>
      <c r="B275" s="42"/>
      <c r="C275" s="43"/>
      <c r="D275" s="221" t="s">
        <v>149</v>
      </c>
      <c r="E275" s="43"/>
      <c r="F275" s="222" t="s">
        <v>412</v>
      </c>
      <c r="G275" s="43"/>
      <c r="H275" s="43"/>
      <c r="I275" s="223"/>
      <c r="J275" s="43"/>
      <c r="K275" s="43"/>
      <c r="L275" s="47"/>
      <c r="M275" s="224"/>
      <c r="N275" s="225"/>
      <c r="O275" s="87"/>
      <c r="P275" s="87"/>
      <c r="Q275" s="87"/>
      <c r="R275" s="87"/>
      <c r="S275" s="87"/>
      <c r="T275" s="88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20" t="s">
        <v>149</v>
      </c>
      <c r="AU275" s="20" t="s">
        <v>88</v>
      </c>
    </row>
    <row r="276" s="13" customFormat="1">
      <c r="A276" s="13"/>
      <c r="B276" s="226"/>
      <c r="C276" s="227"/>
      <c r="D276" s="228" t="s">
        <v>151</v>
      </c>
      <c r="E276" s="229" t="s">
        <v>19</v>
      </c>
      <c r="F276" s="230" t="s">
        <v>413</v>
      </c>
      <c r="G276" s="227"/>
      <c r="H276" s="231">
        <v>147.5</v>
      </c>
      <c r="I276" s="232"/>
      <c r="J276" s="227"/>
      <c r="K276" s="227"/>
      <c r="L276" s="233"/>
      <c r="M276" s="234"/>
      <c r="N276" s="235"/>
      <c r="O276" s="235"/>
      <c r="P276" s="235"/>
      <c r="Q276" s="235"/>
      <c r="R276" s="235"/>
      <c r="S276" s="235"/>
      <c r="T276" s="23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7" t="s">
        <v>151</v>
      </c>
      <c r="AU276" s="237" t="s">
        <v>88</v>
      </c>
      <c r="AV276" s="13" t="s">
        <v>88</v>
      </c>
      <c r="AW276" s="13" t="s">
        <v>37</v>
      </c>
      <c r="AX276" s="13" t="s">
        <v>86</v>
      </c>
      <c r="AY276" s="237" t="s">
        <v>140</v>
      </c>
    </row>
    <row r="277" s="2" customFormat="1" ht="16.5" customHeight="1">
      <c r="A277" s="41"/>
      <c r="B277" s="42"/>
      <c r="C277" s="261" t="s">
        <v>414</v>
      </c>
      <c r="D277" s="261" t="s">
        <v>323</v>
      </c>
      <c r="E277" s="262" t="s">
        <v>415</v>
      </c>
      <c r="F277" s="263" t="s">
        <v>416</v>
      </c>
      <c r="G277" s="264" t="s">
        <v>345</v>
      </c>
      <c r="H277" s="265">
        <v>150.44999999999999</v>
      </c>
      <c r="I277" s="266"/>
      <c r="J277" s="267">
        <f>ROUND(I277*H277,2)</f>
        <v>0</v>
      </c>
      <c r="K277" s="263" t="s">
        <v>146</v>
      </c>
      <c r="L277" s="268"/>
      <c r="M277" s="269" t="s">
        <v>19</v>
      </c>
      <c r="N277" s="270" t="s">
        <v>49</v>
      </c>
      <c r="O277" s="87"/>
      <c r="P277" s="217">
        <f>O277*H277</f>
        <v>0</v>
      </c>
      <c r="Q277" s="217">
        <v>0.035999999999999997</v>
      </c>
      <c r="R277" s="217">
        <f>Q277*H277</f>
        <v>5.416199999999999</v>
      </c>
      <c r="S277" s="217">
        <v>0</v>
      </c>
      <c r="T277" s="218">
        <f>S277*H277</f>
        <v>0</v>
      </c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R277" s="219" t="s">
        <v>190</v>
      </c>
      <c r="AT277" s="219" t="s">
        <v>323</v>
      </c>
      <c r="AU277" s="219" t="s">
        <v>88</v>
      </c>
      <c r="AY277" s="20" t="s">
        <v>140</v>
      </c>
      <c r="BE277" s="220">
        <f>IF(N277="základní",J277,0)</f>
        <v>0</v>
      </c>
      <c r="BF277" s="220">
        <f>IF(N277="snížená",J277,0)</f>
        <v>0</v>
      </c>
      <c r="BG277" s="220">
        <f>IF(N277="zákl. přenesená",J277,0)</f>
        <v>0</v>
      </c>
      <c r="BH277" s="220">
        <f>IF(N277="sníž. přenesená",J277,0)</f>
        <v>0</v>
      </c>
      <c r="BI277" s="220">
        <f>IF(N277="nulová",J277,0)</f>
        <v>0</v>
      </c>
      <c r="BJ277" s="20" t="s">
        <v>86</v>
      </c>
      <c r="BK277" s="220">
        <f>ROUND(I277*H277,2)</f>
        <v>0</v>
      </c>
      <c r="BL277" s="20" t="s">
        <v>147</v>
      </c>
      <c r="BM277" s="219" t="s">
        <v>417</v>
      </c>
    </row>
    <row r="278" s="13" customFormat="1">
      <c r="A278" s="13"/>
      <c r="B278" s="226"/>
      <c r="C278" s="227"/>
      <c r="D278" s="228" t="s">
        <v>151</v>
      </c>
      <c r="E278" s="227"/>
      <c r="F278" s="230" t="s">
        <v>418</v>
      </c>
      <c r="G278" s="227"/>
      <c r="H278" s="231">
        <v>150.44999999999999</v>
      </c>
      <c r="I278" s="232"/>
      <c r="J278" s="227"/>
      <c r="K278" s="227"/>
      <c r="L278" s="233"/>
      <c r="M278" s="234"/>
      <c r="N278" s="235"/>
      <c r="O278" s="235"/>
      <c r="P278" s="235"/>
      <c r="Q278" s="235"/>
      <c r="R278" s="235"/>
      <c r="S278" s="235"/>
      <c r="T278" s="236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7" t="s">
        <v>151</v>
      </c>
      <c r="AU278" s="237" t="s">
        <v>88</v>
      </c>
      <c r="AV278" s="13" t="s">
        <v>88</v>
      </c>
      <c r="AW278" s="13" t="s">
        <v>4</v>
      </c>
      <c r="AX278" s="13" t="s">
        <v>86</v>
      </c>
      <c r="AY278" s="237" t="s">
        <v>140</v>
      </c>
    </row>
    <row r="279" s="2" customFormat="1" ht="21.75" customHeight="1">
      <c r="A279" s="41"/>
      <c r="B279" s="42"/>
      <c r="C279" s="208" t="s">
        <v>419</v>
      </c>
      <c r="D279" s="208" t="s">
        <v>142</v>
      </c>
      <c r="E279" s="209" t="s">
        <v>420</v>
      </c>
      <c r="F279" s="210" t="s">
        <v>421</v>
      </c>
      <c r="G279" s="211" t="s">
        <v>422</v>
      </c>
      <c r="H279" s="212">
        <v>120</v>
      </c>
      <c r="I279" s="213"/>
      <c r="J279" s="214">
        <f>ROUND(I279*H279,2)</f>
        <v>0</v>
      </c>
      <c r="K279" s="210" t="s">
        <v>423</v>
      </c>
      <c r="L279" s="47"/>
      <c r="M279" s="215" t="s">
        <v>19</v>
      </c>
      <c r="N279" s="216" t="s">
        <v>49</v>
      </c>
      <c r="O279" s="87"/>
      <c r="P279" s="217">
        <f>O279*H279</f>
        <v>0</v>
      </c>
      <c r="Q279" s="217">
        <v>0</v>
      </c>
      <c r="R279" s="217">
        <f>Q279*H279</f>
        <v>0</v>
      </c>
      <c r="S279" s="217">
        <v>0</v>
      </c>
      <c r="T279" s="218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19" t="s">
        <v>147</v>
      </c>
      <c r="AT279" s="219" t="s">
        <v>142</v>
      </c>
      <c r="AU279" s="219" t="s">
        <v>88</v>
      </c>
      <c r="AY279" s="20" t="s">
        <v>140</v>
      </c>
      <c r="BE279" s="220">
        <f>IF(N279="základní",J279,0)</f>
        <v>0</v>
      </c>
      <c r="BF279" s="220">
        <f>IF(N279="snížená",J279,0)</f>
        <v>0</v>
      </c>
      <c r="BG279" s="220">
        <f>IF(N279="zákl. přenesená",J279,0)</f>
        <v>0</v>
      </c>
      <c r="BH279" s="220">
        <f>IF(N279="sníž. přenesená",J279,0)</f>
        <v>0</v>
      </c>
      <c r="BI279" s="220">
        <f>IF(N279="nulová",J279,0)</f>
        <v>0</v>
      </c>
      <c r="BJ279" s="20" t="s">
        <v>86</v>
      </c>
      <c r="BK279" s="220">
        <f>ROUND(I279*H279,2)</f>
        <v>0</v>
      </c>
      <c r="BL279" s="20" t="s">
        <v>147</v>
      </c>
      <c r="BM279" s="219" t="s">
        <v>424</v>
      </c>
    </row>
    <row r="280" s="2" customFormat="1">
      <c r="A280" s="41"/>
      <c r="B280" s="42"/>
      <c r="C280" s="43"/>
      <c r="D280" s="221" t="s">
        <v>149</v>
      </c>
      <c r="E280" s="43"/>
      <c r="F280" s="222" t="s">
        <v>425</v>
      </c>
      <c r="G280" s="43"/>
      <c r="H280" s="43"/>
      <c r="I280" s="223"/>
      <c r="J280" s="43"/>
      <c r="K280" s="43"/>
      <c r="L280" s="47"/>
      <c r="M280" s="224"/>
      <c r="N280" s="225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149</v>
      </c>
      <c r="AU280" s="20" t="s">
        <v>88</v>
      </c>
    </row>
    <row r="281" s="13" customFormat="1">
      <c r="A281" s="13"/>
      <c r="B281" s="226"/>
      <c r="C281" s="227"/>
      <c r="D281" s="228" t="s">
        <v>151</v>
      </c>
      <c r="E281" s="229" t="s">
        <v>19</v>
      </c>
      <c r="F281" s="230" t="s">
        <v>426</v>
      </c>
      <c r="G281" s="227"/>
      <c r="H281" s="231">
        <v>120</v>
      </c>
      <c r="I281" s="232"/>
      <c r="J281" s="227"/>
      <c r="K281" s="227"/>
      <c r="L281" s="233"/>
      <c r="M281" s="234"/>
      <c r="N281" s="235"/>
      <c r="O281" s="235"/>
      <c r="P281" s="235"/>
      <c r="Q281" s="235"/>
      <c r="R281" s="235"/>
      <c r="S281" s="235"/>
      <c r="T281" s="23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7" t="s">
        <v>151</v>
      </c>
      <c r="AU281" s="237" t="s">
        <v>88</v>
      </c>
      <c r="AV281" s="13" t="s">
        <v>88</v>
      </c>
      <c r="AW281" s="13" t="s">
        <v>37</v>
      </c>
      <c r="AX281" s="13" t="s">
        <v>78</v>
      </c>
      <c r="AY281" s="237" t="s">
        <v>140</v>
      </c>
    </row>
    <row r="282" s="14" customFormat="1">
      <c r="A282" s="14"/>
      <c r="B282" s="238"/>
      <c r="C282" s="239"/>
      <c r="D282" s="228" t="s">
        <v>151</v>
      </c>
      <c r="E282" s="240" t="s">
        <v>19</v>
      </c>
      <c r="F282" s="241" t="s">
        <v>153</v>
      </c>
      <c r="G282" s="239"/>
      <c r="H282" s="242">
        <v>120</v>
      </c>
      <c r="I282" s="243"/>
      <c r="J282" s="239"/>
      <c r="K282" s="239"/>
      <c r="L282" s="244"/>
      <c r="M282" s="245"/>
      <c r="N282" s="246"/>
      <c r="O282" s="246"/>
      <c r="P282" s="246"/>
      <c r="Q282" s="246"/>
      <c r="R282" s="246"/>
      <c r="S282" s="246"/>
      <c r="T282" s="247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8" t="s">
        <v>151</v>
      </c>
      <c r="AU282" s="248" t="s">
        <v>88</v>
      </c>
      <c r="AV282" s="14" t="s">
        <v>147</v>
      </c>
      <c r="AW282" s="14" t="s">
        <v>37</v>
      </c>
      <c r="AX282" s="14" t="s">
        <v>86</v>
      </c>
      <c r="AY282" s="248" t="s">
        <v>140</v>
      </c>
    </row>
    <row r="283" s="2" customFormat="1" ht="21.75" customHeight="1">
      <c r="A283" s="41"/>
      <c r="B283" s="42"/>
      <c r="C283" s="208" t="s">
        <v>427</v>
      </c>
      <c r="D283" s="208" t="s">
        <v>142</v>
      </c>
      <c r="E283" s="209" t="s">
        <v>428</v>
      </c>
      <c r="F283" s="210" t="s">
        <v>429</v>
      </c>
      <c r="G283" s="211" t="s">
        <v>211</v>
      </c>
      <c r="H283" s="212">
        <v>1993.8</v>
      </c>
      <c r="I283" s="213"/>
      <c r="J283" s="214">
        <f>ROUND(I283*H283,2)</f>
        <v>0</v>
      </c>
      <c r="K283" s="210" t="s">
        <v>423</v>
      </c>
      <c r="L283" s="47"/>
      <c r="M283" s="215" t="s">
        <v>19</v>
      </c>
      <c r="N283" s="216" t="s">
        <v>49</v>
      </c>
      <c r="O283" s="87"/>
      <c r="P283" s="217">
        <f>O283*H283</f>
        <v>0</v>
      </c>
      <c r="Q283" s="217">
        <v>2.8E-05</v>
      </c>
      <c r="R283" s="217">
        <f>Q283*H283</f>
        <v>0.055826399999999998</v>
      </c>
      <c r="S283" s="217">
        <v>0</v>
      </c>
      <c r="T283" s="218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9" t="s">
        <v>147</v>
      </c>
      <c r="AT283" s="219" t="s">
        <v>142</v>
      </c>
      <c r="AU283" s="219" t="s">
        <v>88</v>
      </c>
      <c r="AY283" s="20" t="s">
        <v>140</v>
      </c>
      <c r="BE283" s="220">
        <f>IF(N283="základní",J283,0)</f>
        <v>0</v>
      </c>
      <c r="BF283" s="220">
        <f>IF(N283="snížená",J283,0)</f>
        <v>0</v>
      </c>
      <c r="BG283" s="220">
        <f>IF(N283="zákl. přenesená",J283,0)</f>
        <v>0</v>
      </c>
      <c r="BH283" s="220">
        <f>IF(N283="sníž. přenesená",J283,0)</f>
        <v>0</v>
      </c>
      <c r="BI283" s="220">
        <f>IF(N283="nulová",J283,0)</f>
        <v>0</v>
      </c>
      <c r="BJ283" s="20" t="s">
        <v>86</v>
      </c>
      <c r="BK283" s="220">
        <f>ROUND(I283*H283,2)</f>
        <v>0</v>
      </c>
      <c r="BL283" s="20" t="s">
        <v>147</v>
      </c>
      <c r="BM283" s="219" t="s">
        <v>430</v>
      </c>
    </row>
    <row r="284" s="2" customFormat="1">
      <c r="A284" s="41"/>
      <c r="B284" s="42"/>
      <c r="C284" s="43"/>
      <c r="D284" s="221" t="s">
        <v>149</v>
      </c>
      <c r="E284" s="43"/>
      <c r="F284" s="222" t="s">
        <v>431</v>
      </c>
      <c r="G284" s="43"/>
      <c r="H284" s="43"/>
      <c r="I284" s="223"/>
      <c r="J284" s="43"/>
      <c r="K284" s="43"/>
      <c r="L284" s="47"/>
      <c r="M284" s="224"/>
      <c r="N284" s="225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149</v>
      </c>
      <c r="AU284" s="20" t="s">
        <v>88</v>
      </c>
    </row>
    <row r="285" s="13" customFormat="1">
      <c r="A285" s="13"/>
      <c r="B285" s="226"/>
      <c r="C285" s="227"/>
      <c r="D285" s="228" t="s">
        <v>151</v>
      </c>
      <c r="E285" s="229" t="s">
        <v>19</v>
      </c>
      <c r="F285" s="230" t="s">
        <v>406</v>
      </c>
      <c r="G285" s="227"/>
      <c r="H285" s="231">
        <v>1993.8</v>
      </c>
      <c r="I285" s="232"/>
      <c r="J285" s="227"/>
      <c r="K285" s="227"/>
      <c r="L285" s="233"/>
      <c r="M285" s="234"/>
      <c r="N285" s="235"/>
      <c r="O285" s="235"/>
      <c r="P285" s="235"/>
      <c r="Q285" s="235"/>
      <c r="R285" s="235"/>
      <c r="S285" s="235"/>
      <c r="T285" s="23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7" t="s">
        <v>151</v>
      </c>
      <c r="AU285" s="237" t="s">
        <v>88</v>
      </c>
      <c r="AV285" s="13" t="s">
        <v>88</v>
      </c>
      <c r="AW285" s="13" t="s">
        <v>37</v>
      </c>
      <c r="AX285" s="13" t="s">
        <v>78</v>
      </c>
      <c r="AY285" s="237" t="s">
        <v>140</v>
      </c>
    </row>
    <row r="286" s="14" customFormat="1">
      <c r="A286" s="14"/>
      <c r="B286" s="238"/>
      <c r="C286" s="239"/>
      <c r="D286" s="228" t="s">
        <v>151</v>
      </c>
      <c r="E286" s="240" t="s">
        <v>19</v>
      </c>
      <c r="F286" s="241" t="s">
        <v>153</v>
      </c>
      <c r="G286" s="239"/>
      <c r="H286" s="242">
        <v>1993.8</v>
      </c>
      <c r="I286" s="243"/>
      <c r="J286" s="239"/>
      <c r="K286" s="239"/>
      <c r="L286" s="244"/>
      <c r="M286" s="245"/>
      <c r="N286" s="246"/>
      <c r="O286" s="246"/>
      <c r="P286" s="246"/>
      <c r="Q286" s="246"/>
      <c r="R286" s="246"/>
      <c r="S286" s="246"/>
      <c r="T286" s="247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8" t="s">
        <v>151</v>
      </c>
      <c r="AU286" s="248" t="s">
        <v>88</v>
      </c>
      <c r="AV286" s="14" t="s">
        <v>147</v>
      </c>
      <c r="AW286" s="14" t="s">
        <v>37</v>
      </c>
      <c r="AX286" s="14" t="s">
        <v>86</v>
      </c>
      <c r="AY286" s="248" t="s">
        <v>140</v>
      </c>
    </row>
    <row r="287" s="12" customFormat="1" ht="22.8" customHeight="1">
      <c r="A287" s="12"/>
      <c r="B287" s="192"/>
      <c r="C287" s="193"/>
      <c r="D287" s="194" t="s">
        <v>77</v>
      </c>
      <c r="E287" s="206" t="s">
        <v>432</v>
      </c>
      <c r="F287" s="206" t="s">
        <v>433</v>
      </c>
      <c r="G287" s="193"/>
      <c r="H287" s="193"/>
      <c r="I287" s="196"/>
      <c r="J287" s="207">
        <f>BK287</f>
        <v>0</v>
      </c>
      <c r="K287" s="193"/>
      <c r="L287" s="198"/>
      <c r="M287" s="199"/>
      <c r="N287" s="200"/>
      <c r="O287" s="200"/>
      <c r="P287" s="201">
        <f>SUM(P288:P289)</f>
        <v>0</v>
      </c>
      <c r="Q287" s="200"/>
      <c r="R287" s="201">
        <f>SUM(R288:R289)</f>
        <v>0</v>
      </c>
      <c r="S287" s="200"/>
      <c r="T287" s="202">
        <f>SUM(T288:T289)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3" t="s">
        <v>86</v>
      </c>
      <c r="AT287" s="204" t="s">
        <v>77</v>
      </c>
      <c r="AU287" s="204" t="s">
        <v>86</v>
      </c>
      <c r="AY287" s="203" t="s">
        <v>140</v>
      </c>
      <c r="BK287" s="205">
        <f>SUM(BK288:BK289)</f>
        <v>0</v>
      </c>
    </row>
    <row r="288" s="2" customFormat="1" ht="33" customHeight="1">
      <c r="A288" s="41"/>
      <c r="B288" s="42"/>
      <c r="C288" s="208" t="s">
        <v>434</v>
      </c>
      <c r="D288" s="208" t="s">
        <v>142</v>
      </c>
      <c r="E288" s="209" t="s">
        <v>435</v>
      </c>
      <c r="F288" s="210" t="s">
        <v>436</v>
      </c>
      <c r="G288" s="211" t="s">
        <v>193</v>
      </c>
      <c r="H288" s="212">
        <v>5123.7730000000001</v>
      </c>
      <c r="I288" s="213"/>
      <c r="J288" s="214">
        <f>ROUND(I288*H288,2)</f>
        <v>0</v>
      </c>
      <c r="K288" s="210" t="s">
        <v>146</v>
      </c>
      <c r="L288" s="47"/>
      <c r="M288" s="215" t="s">
        <v>19</v>
      </c>
      <c r="N288" s="216" t="s">
        <v>49</v>
      </c>
      <c r="O288" s="87"/>
      <c r="P288" s="217">
        <f>O288*H288</f>
        <v>0</v>
      </c>
      <c r="Q288" s="217">
        <v>0</v>
      </c>
      <c r="R288" s="217">
        <f>Q288*H288</f>
        <v>0</v>
      </c>
      <c r="S288" s="217">
        <v>0</v>
      </c>
      <c r="T288" s="218">
        <f>S288*H288</f>
        <v>0</v>
      </c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R288" s="219" t="s">
        <v>147</v>
      </c>
      <c r="AT288" s="219" t="s">
        <v>142</v>
      </c>
      <c r="AU288" s="219" t="s">
        <v>88</v>
      </c>
      <c r="AY288" s="20" t="s">
        <v>140</v>
      </c>
      <c r="BE288" s="220">
        <f>IF(N288="základní",J288,0)</f>
        <v>0</v>
      </c>
      <c r="BF288" s="220">
        <f>IF(N288="snížená",J288,0)</f>
        <v>0</v>
      </c>
      <c r="BG288" s="220">
        <f>IF(N288="zákl. přenesená",J288,0)</f>
        <v>0</v>
      </c>
      <c r="BH288" s="220">
        <f>IF(N288="sníž. přenesená",J288,0)</f>
        <v>0</v>
      </c>
      <c r="BI288" s="220">
        <f>IF(N288="nulová",J288,0)</f>
        <v>0</v>
      </c>
      <c r="BJ288" s="20" t="s">
        <v>86</v>
      </c>
      <c r="BK288" s="220">
        <f>ROUND(I288*H288,2)</f>
        <v>0</v>
      </c>
      <c r="BL288" s="20" t="s">
        <v>147</v>
      </c>
      <c r="BM288" s="219" t="s">
        <v>437</v>
      </c>
    </row>
    <row r="289" s="2" customFormat="1">
      <c r="A289" s="41"/>
      <c r="B289" s="42"/>
      <c r="C289" s="43"/>
      <c r="D289" s="221" t="s">
        <v>149</v>
      </c>
      <c r="E289" s="43"/>
      <c r="F289" s="222" t="s">
        <v>438</v>
      </c>
      <c r="G289" s="43"/>
      <c r="H289" s="43"/>
      <c r="I289" s="223"/>
      <c r="J289" s="43"/>
      <c r="K289" s="43"/>
      <c r="L289" s="47"/>
      <c r="M289" s="224"/>
      <c r="N289" s="225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149</v>
      </c>
      <c r="AU289" s="20" t="s">
        <v>88</v>
      </c>
    </row>
    <row r="290" s="12" customFormat="1" ht="25.92" customHeight="1">
      <c r="A290" s="12"/>
      <c r="B290" s="192"/>
      <c r="C290" s="193"/>
      <c r="D290" s="194" t="s">
        <v>77</v>
      </c>
      <c r="E290" s="195" t="s">
        <v>439</v>
      </c>
      <c r="F290" s="195" t="s">
        <v>440</v>
      </c>
      <c r="G290" s="193"/>
      <c r="H290" s="193"/>
      <c r="I290" s="196"/>
      <c r="J290" s="197">
        <f>BK290</f>
        <v>0</v>
      </c>
      <c r="K290" s="193"/>
      <c r="L290" s="198"/>
      <c r="M290" s="199"/>
      <c r="N290" s="200"/>
      <c r="O290" s="200"/>
      <c r="P290" s="201">
        <f>P291+P304</f>
        <v>0</v>
      </c>
      <c r="Q290" s="200"/>
      <c r="R290" s="201">
        <f>R291+R304</f>
        <v>2.2595480000000001</v>
      </c>
      <c r="S290" s="200"/>
      <c r="T290" s="202">
        <f>T291+T304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03" t="s">
        <v>88</v>
      </c>
      <c r="AT290" s="204" t="s">
        <v>77</v>
      </c>
      <c r="AU290" s="204" t="s">
        <v>78</v>
      </c>
      <c r="AY290" s="203" t="s">
        <v>140</v>
      </c>
      <c r="BK290" s="205">
        <f>BK291+BK304</f>
        <v>0</v>
      </c>
    </row>
    <row r="291" s="12" customFormat="1" ht="22.8" customHeight="1">
      <c r="A291" s="12"/>
      <c r="B291" s="192"/>
      <c r="C291" s="193"/>
      <c r="D291" s="194" t="s">
        <v>77</v>
      </c>
      <c r="E291" s="206" t="s">
        <v>441</v>
      </c>
      <c r="F291" s="206" t="s">
        <v>442</v>
      </c>
      <c r="G291" s="193"/>
      <c r="H291" s="193"/>
      <c r="I291" s="196"/>
      <c r="J291" s="207">
        <f>BK291</f>
        <v>0</v>
      </c>
      <c r="K291" s="193"/>
      <c r="L291" s="198"/>
      <c r="M291" s="199"/>
      <c r="N291" s="200"/>
      <c r="O291" s="200"/>
      <c r="P291" s="201">
        <f>SUM(P292:P303)</f>
        <v>0</v>
      </c>
      <c r="Q291" s="200"/>
      <c r="R291" s="201">
        <f>SUM(R292:R303)</f>
        <v>2.2595480000000001</v>
      </c>
      <c r="S291" s="200"/>
      <c r="T291" s="202">
        <f>SUM(T292:T303)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3" t="s">
        <v>88</v>
      </c>
      <c r="AT291" s="204" t="s">
        <v>77</v>
      </c>
      <c r="AU291" s="204" t="s">
        <v>86</v>
      </c>
      <c r="AY291" s="203" t="s">
        <v>140</v>
      </c>
      <c r="BK291" s="205">
        <f>SUM(BK292:BK303)</f>
        <v>0</v>
      </c>
    </row>
    <row r="292" s="2" customFormat="1" ht="24.15" customHeight="1">
      <c r="A292" s="41"/>
      <c r="B292" s="42"/>
      <c r="C292" s="208" t="s">
        <v>443</v>
      </c>
      <c r="D292" s="208" t="s">
        <v>142</v>
      </c>
      <c r="E292" s="209" t="s">
        <v>444</v>
      </c>
      <c r="F292" s="210" t="s">
        <v>445</v>
      </c>
      <c r="G292" s="211" t="s">
        <v>211</v>
      </c>
      <c r="H292" s="212">
        <v>1993.8</v>
      </c>
      <c r="I292" s="213"/>
      <c r="J292" s="214">
        <f>ROUND(I292*H292,2)</f>
        <v>0</v>
      </c>
      <c r="K292" s="210" t="s">
        <v>146</v>
      </c>
      <c r="L292" s="47"/>
      <c r="M292" s="215" t="s">
        <v>19</v>
      </c>
      <c r="N292" s="216" t="s">
        <v>49</v>
      </c>
      <c r="O292" s="87"/>
      <c r="P292" s="217">
        <f>O292*H292</f>
        <v>0</v>
      </c>
      <c r="Q292" s="217">
        <v>0.00018000000000000001</v>
      </c>
      <c r="R292" s="217">
        <f>Q292*H292</f>
        <v>0.35888400000000004</v>
      </c>
      <c r="S292" s="217">
        <v>0</v>
      </c>
      <c r="T292" s="218">
        <f>S292*H292</f>
        <v>0</v>
      </c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R292" s="219" t="s">
        <v>248</v>
      </c>
      <c r="AT292" s="219" t="s">
        <v>142</v>
      </c>
      <c r="AU292" s="219" t="s">
        <v>88</v>
      </c>
      <c r="AY292" s="20" t="s">
        <v>140</v>
      </c>
      <c r="BE292" s="220">
        <f>IF(N292="základní",J292,0)</f>
        <v>0</v>
      </c>
      <c r="BF292" s="220">
        <f>IF(N292="snížená",J292,0)</f>
        <v>0</v>
      </c>
      <c r="BG292" s="220">
        <f>IF(N292="zákl. přenesená",J292,0)</f>
        <v>0</v>
      </c>
      <c r="BH292" s="220">
        <f>IF(N292="sníž. přenesená",J292,0)</f>
        <v>0</v>
      </c>
      <c r="BI292" s="220">
        <f>IF(N292="nulová",J292,0)</f>
        <v>0</v>
      </c>
      <c r="BJ292" s="20" t="s">
        <v>86</v>
      </c>
      <c r="BK292" s="220">
        <f>ROUND(I292*H292,2)</f>
        <v>0</v>
      </c>
      <c r="BL292" s="20" t="s">
        <v>248</v>
      </c>
      <c r="BM292" s="219" t="s">
        <v>446</v>
      </c>
    </row>
    <row r="293" s="2" customFormat="1">
      <c r="A293" s="41"/>
      <c r="B293" s="42"/>
      <c r="C293" s="43"/>
      <c r="D293" s="221" t="s">
        <v>149</v>
      </c>
      <c r="E293" s="43"/>
      <c r="F293" s="222" t="s">
        <v>447</v>
      </c>
      <c r="G293" s="43"/>
      <c r="H293" s="43"/>
      <c r="I293" s="223"/>
      <c r="J293" s="43"/>
      <c r="K293" s="43"/>
      <c r="L293" s="47"/>
      <c r="M293" s="224"/>
      <c r="N293" s="225"/>
      <c r="O293" s="87"/>
      <c r="P293" s="87"/>
      <c r="Q293" s="87"/>
      <c r="R293" s="87"/>
      <c r="S293" s="87"/>
      <c r="T293" s="88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T293" s="20" t="s">
        <v>149</v>
      </c>
      <c r="AU293" s="20" t="s">
        <v>88</v>
      </c>
    </row>
    <row r="294" s="13" customFormat="1">
      <c r="A294" s="13"/>
      <c r="B294" s="226"/>
      <c r="C294" s="227"/>
      <c r="D294" s="228" t="s">
        <v>151</v>
      </c>
      <c r="E294" s="229" t="s">
        <v>19</v>
      </c>
      <c r="F294" s="230" t="s">
        <v>406</v>
      </c>
      <c r="G294" s="227"/>
      <c r="H294" s="231">
        <v>1993.8</v>
      </c>
      <c r="I294" s="232"/>
      <c r="J294" s="227"/>
      <c r="K294" s="227"/>
      <c r="L294" s="233"/>
      <c r="M294" s="234"/>
      <c r="N294" s="235"/>
      <c r="O294" s="235"/>
      <c r="P294" s="235"/>
      <c r="Q294" s="235"/>
      <c r="R294" s="235"/>
      <c r="S294" s="235"/>
      <c r="T294" s="236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7" t="s">
        <v>151</v>
      </c>
      <c r="AU294" s="237" t="s">
        <v>88</v>
      </c>
      <c r="AV294" s="13" t="s">
        <v>88</v>
      </c>
      <c r="AW294" s="13" t="s">
        <v>37</v>
      </c>
      <c r="AX294" s="13" t="s">
        <v>86</v>
      </c>
      <c r="AY294" s="237" t="s">
        <v>140</v>
      </c>
    </row>
    <row r="295" s="2" customFormat="1" ht="16.5" customHeight="1">
      <c r="A295" s="41"/>
      <c r="B295" s="42"/>
      <c r="C295" s="261" t="s">
        <v>448</v>
      </c>
      <c r="D295" s="261" t="s">
        <v>323</v>
      </c>
      <c r="E295" s="262" t="s">
        <v>449</v>
      </c>
      <c r="F295" s="263" t="s">
        <v>450</v>
      </c>
      <c r="G295" s="264" t="s">
        <v>211</v>
      </c>
      <c r="H295" s="265">
        <v>2323.7739999999999</v>
      </c>
      <c r="I295" s="266"/>
      <c r="J295" s="267">
        <f>ROUND(I295*H295,2)</f>
        <v>0</v>
      </c>
      <c r="K295" s="263" t="s">
        <v>146</v>
      </c>
      <c r="L295" s="268"/>
      <c r="M295" s="269" t="s">
        <v>19</v>
      </c>
      <c r="N295" s="270" t="s">
        <v>49</v>
      </c>
      <c r="O295" s="87"/>
      <c r="P295" s="217">
        <f>O295*H295</f>
        <v>0</v>
      </c>
      <c r="Q295" s="217">
        <v>0.00080000000000000004</v>
      </c>
      <c r="R295" s="217">
        <f>Q295*H295</f>
        <v>1.8590192000000001</v>
      </c>
      <c r="S295" s="217">
        <v>0</v>
      </c>
      <c r="T295" s="218">
        <f>S295*H295</f>
        <v>0</v>
      </c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R295" s="219" t="s">
        <v>362</v>
      </c>
      <c r="AT295" s="219" t="s">
        <v>323</v>
      </c>
      <c r="AU295" s="219" t="s">
        <v>88</v>
      </c>
      <c r="AY295" s="20" t="s">
        <v>140</v>
      </c>
      <c r="BE295" s="220">
        <f>IF(N295="základní",J295,0)</f>
        <v>0</v>
      </c>
      <c r="BF295" s="220">
        <f>IF(N295="snížená",J295,0)</f>
        <v>0</v>
      </c>
      <c r="BG295" s="220">
        <f>IF(N295="zákl. přenesená",J295,0)</f>
        <v>0</v>
      </c>
      <c r="BH295" s="220">
        <f>IF(N295="sníž. přenesená",J295,0)</f>
        <v>0</v>
      </c>
      <c r="BI295" s="220">
        <f>IF(N295="nulová",J295,0)</f>
        <v>0</v>
      </c>
      <c r="BJ295" s="20" t="s">
        <v>86</v>
      </c>
      <c r="BK295" s="220">
        <f>ROUND(I295*H295,2)</f>
        <v>0</v>
      </c>
      <c r="BL295" s="20" t="s">
        <v>248</v>
      </c>
      <c r="BM295" s="219" t="s">
        <v>451</v>
      </c>
    </row>
    <row r="296" s="13" customFormat="1">
      <c r="A296" s="13"/>
      <c r="B296" s="226"/>
      <c r="C296" s="227"/>
      <c r="D296" s="228" t="s">
        <v>151</v>
      </c>
      <c r="E296" s="227"/>
      <c r="F296" s="230" t="s">
        <v>452</v>
      </c>
      <c r="G296" s="227"/>
      <c r="H296" s="231">
        <v>2323.7739999999999</v>
      </c>
      <c r="I296" s="232"/>
      <c r="J296" s="227"/>
      <c r="K296" s="227"/>
      <c r="L296" s="233"/>
      <c r="M296" s="234"/>
      <c r="N296" s="235"/>
      <c r="O296" s="235"/>
      <c r="P296" s="235"/>
      <c r="Q296" s="235"/>
      <c r="R296" s="235"/>
      <c r="S296" s="235"/>
      <c r="T296" s="23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151</v>
      </c>
      <c r="AU296" s="237" t="s">
        <v>88</v>
      </c>
      <c r="AV296" s="13" t="s">
        <v>88</v>
      </c>
      <c r="AW296" s="13" t="s">
        <v>4</v>
      </c>
      <c r="AX296" s="13" t="s">
        <v>86</v>
      </c>
      <c r="AY296" s="237" t="s">
        <v>140</v>
      </c>
    </row>
    <row r="297" s="2" customFormat="1" ht="24.15" customHeight="1">
      <c r="A297" s="41"/>
      <c r="B297" s="42"/>
      <c r="C297" s="208" t="s">
        <v>453</v>
      </c>
      <c r="D297" s="208" t="s">
        <v>142</v>
      </c>
      <c r="E297" s="209" t="s">
        <v>454</v>
      </c>
      <c r="F297" s="210" t="s">
        <v>455</v>
      </c>
      <c r="G297" s="211" t="s">
        <v>211</v>
      </c>
      <c r="H297" s="212">
        <v>36</v>
      </c>
      <c r="I297" s="213"/>
      <c r="J297" s="214">
        <f>ROUND(I297*H297,2)</f>
        <v>0</v>
      </c>
      <c r="K297" s="210" t="s">
        <v>146</v>
      </c>
      <c r="L297" s="47"/>
      <c r="M297" s="215" t="s">
        <v>19</v>
      </c>
      <c r="N297" s="216" t="s">
        <v>49</v>
      </c>
      <c r="O297" s="87"/>
      <c r="P297" s="217">
        <f>O297*H297</f>
        <v>0</v>
      </c>
      <c r="Q297" s="217">
        <v>0.00018000000000000001</v>
      </c>
      <c r="R297" s="217">
        <f>Q297*H297</f>
        <v>0.0064800000000000005</v>
      </c>
      <c r="S297" s="217">
        <v>0</v>
      </c>
      <c r="T297" s="218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19" t="s">
        <v>248</v>
      </c>
      <c r="AT297" s="219" t="s">
        <v>142</v>
      </c>
      <c r="AU297" s="219" t="s">
        <v>88</v>
      </c>
      <c r="AY297" s="20" t="s">
        <v>140</v>
      </c>
      <c r="BE297" s="220">
        <f>IF(N297="základní",J297,0)</f>
        <v>0</v>
      </c>
      <c r="BF297" s="220">
        <f>IF(N297="snížená",J297,0)</f>
        <v>0</v>
      </c>
      <c r="BG297" s="220">
        <f>IF(N297="zákl. přenesená",J297,0)</f>
        <v>0</v>
      </c>
      <c r="BH297" s="220">
        <f>IF(N297="sníž. přenesená",J297,0)</f>
        <v>0</v>
      </c>
      <c r="BI297" s="220">
        <f>IF(N297="nulová",J297,0)</f>
        <v>0</v>
      </c>
      <c r="BJ297" s="20" t="s">
        <v>86</v>
      </c>
      <c r="BK297" s="220">
        <f>ROUND(I297*H297,2)</f>
        <v>0</v>
      </c>
      <c r="BL297" s="20" t="s">
        <v>248</v>
      </c>
      <c r="BM297" s="219" t="s">
        <v>456</v>
      </c>
    </row>
    <row r="298" s="2" customFormat="1">
      <c r="A298" s="41"/>
      <c r="B298" s="42"/>
      <c r="C298" s="43"/>
      <c r="D298" s="221" t="s">
        <v>149</v>
      </c>
      <c r="E298" s="43"/>
      <c r="F298" s="222" t="s">
        <v>457</v>
      </c>
      <c r="G298" s="43"/>
      <c r="H298" s="43"/>
      <c r="I298" s="223"/>
      <c r="J298" s="43"/>
      <c r="K298" s="43"/>
      <c r="L298" s="47"/>
      <c r="M298" s="224"/>
      <c r="N298" s="225"/>
      <c r="O298" s="87"/>
      <c r="P298" s="87"/>
      <c r="Q298" s="87"/>
      <c r="R298" s="87"/>
      <c r="S298" s="87"/>
      <c r="T298" s="88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T298" s="20" t="s">
        <v>149</v>
      </c>
      <c r="AU298" s="20" t="s">
        <v>88</v>
      </c>
    </row>
    <row r="299" s="13" customFormat="1">
      <c r="A299" s="13"/>
      <c r="B299" s="226"/>
      <c r="C299" s="227"/>
      <c r="D299" s="228" t="s">
        <v>151</v>
      </c>
      <c r="E299" s="229" t="s">
        <v>19</v>
      </c>
      <c r="F299" s="230" t="s">
        <v>458</v>
      </c>
      <c r="G299" s="227"/>
      <c r="H299" s="231">
        <v>36</v>
      </c>
      <c r="I299" s="232"/>
      <c r="J299" s="227"/>
      <c r="K299" s="227"/>
      <c r="L299" s="233"/>
      <c r="M299" s="234"/>
      <c r="N299" s="235"/>
      <c r="O299" s="235"/>
      <c r="P299" s="235"/>
      <c r="Q299" s="235"/>
      <c r="R299" s="235"/>
      <c r="S299" s="235"/>
      <c r="T299" s="23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7" t="s">
        <v>151</v>
      </c>
      <c r="AU299" s="237" t="s">
        <v>88</v>
      </c>
      <c r="AV299" s="13" t="s">
        <v>88</v>
      </c>
      <c r="AW299" s="13" t="s">
        <v>37</v>
      </c>
      <c r="AX299" s="13" t="s">
        <v>86</v>
      </c>
      <c r="AY299" s="237" t="s">
        <v>140</v>
      </c>
    </row>
    <row r="300" s="2" customFormat="1" ht="16.5" customHeight="1">
      <c r="A300" s="41"/>
      <c r="B300" s="42"/>
      <c r="C300" s="261" t="s">
        <v>459</v>
      </c>
      <c r="D300" s="261" t="s">
        <v>323</v>
      </c>
      <c r="E300" s="262" t="s">
        <v>449</v>
      </c>
      <c r="F300" s="263" t="s">
        <v>450</v>
      </c>
      <c r="G300" s="264" t="s">
        <v>211</v>
      </c>
      <c r="H300" s="265">
        <v>43.956000000000003</v>
      </c>
      <c r="I300" s="266"/>
      <c r="J300" s="267">
        <f>ROUND(I300*H300,2)</f>
        <v>0</v>
      </c>
      <c r="K300" s="263" t="s">
        <v>146</v>
      </c>
      <c r="L300" s="268"/>
      <c r="M300" s="269" t="s">
        <v>19</v>
      </c>
      <c r="N300" s="270" t="s">
        <v>49</v>
      </c>
      <c r="O300" s="87"/>
      <c r="P300" s="217">
        <f>O300*H300</f>
        <v>0</v>
      </c>
      <c r="Q300" s="217">
        <v>0.00080000000000000004</v>
      </c>
      <c r="R300" s="217">
        <f>Q300*H300</f>
        <v>0.035164800000000003</v>
      </c>
      <c r="S300" s="217">
        <v>0</v>
      </c>
      <c r="T300" s="218">
        <f>S300*H300</f>
        <v>0</v>
      </c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R300" s="219" t="s">
        <v>362</v>
      </c>
      <c r="AT300" s="219" t="s">
        <v>323</v>
      </c>
      <c r="AU300" s="219" t="s">
        <v>88</v>
      </c>
      <c r="AY300" s="20" t="s">
        <v>140</v>
      </c>
      <c r="BE300" s="220">
        <f>IF(N300="základní",J300,0)</f>
        <v>0</v>
      </c>
      <c r="BF300" s="220">
        <f>IF(N300="snížená",J300,0)</f>
        <v>0</v>
      </c>
      <c r="BG300" s="220">
        <f>IF(N300="zákl. přenesená",J300,0)</f>
        <v>0</v>
      </c>
      <c r="BH300" s="220">
        <f>IF(N300="sníž. přenesená",J300,0)</f>
        <v>0</v>
      </c>
      <c r="BI300" s="220">
        <f>IF(N300="nulová",J300,0)</f>
        <v>0</v>
      </c>
      <c r="BJ300" s="20" t="s">
        <v>86</v>
      </c>
      <c r="BK300" s="220">
        <f>ROUND(I300*H300,2)</f>
        <v>0</v>
      </c>
      <c r="BL300" s="20" t="s">
        <v>248</v>
      </c>
      <c r="BM300" s="219" t="s">
        <v>460</v>
      </c>
    </row>
    <row r="301" s="13" customFormat="1">
      <c r="A301" s="13"/>
      <c r="B301" s="226"/>
      <c r="C301" s="227"/>
      <c r="D301" s="228" t="s">
        <v>151</v>
      </c>
      <c r="E301" s="227"/>
      <c r="F301" s="230" t="s">
        <v>461</v>
      </c>
      <c r="G301" s="227"/>
      <c r="H301" s="231">
        <v>43.956000000000003</v>
      </c>
      <c r="I301" s="232"/>
      <c r="J301" s="227"/>
      <c r="K301" s="227"/>
      <c r="L301" s="233"/>
      <c r="M301" s="234"/>
      <c r="N301" s="235"/>
      <c r="O301" s="235"/>
      <c r="P301" s="235"/>
      <c r="Q301" s="235"/>
      <c r="R301" s="235"/>
      <c r="S301" s="235"/>
      <c r="T301" s="236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7" t="s">
        <v>151</v>
      </c>
      <c r="AU301" s="237" t="s">
        <v>88</v>
      </c>
      <c r="AV301" s="13" t="s">
        <v>88</v>
      </c>
      <c r="AW301" s="13" t="s">
        <v>4</v>
      </c>
      <c r="AX301" s="13" t="s">
        <v>86</v>
      </c>
      <c r="AY301" s="237" t="s">
        <v>140</v>
      </c>
    </row>
    <row r="302" s="2" customFormat="1" ht="33" customHeight="1">
      <c r="A302" s="41"/>
      <c r="B302" s="42"/>
      <c r="C302" s="208" t="s">
        <v>462</v>
      </c>
      <c r="D302" s="208" t="s">
        <v>142</v>
      </c>
      <c r="E302" s="209" t="s">
        <v>463</v>
      </c>
      <c r="F302" s="210" t="s">
        <v>464</v>
      </c>
      <c r="G302" s="211" t="s">
        <v>465</v>
      </c>
      <c r="H302" s="271"/>
      <c r="I302" s="213"/>
      <c r="J302" s="214">
        <f>ROUND(I302*H302,2)</f>
        <v>0</v>
      </c>
      <c r="K302" s="210" t="s">
        <v>146</v>
      </c>
      <c r="L302" s="47"/>
      <c r="M302" s="215" t="s">
        <v>19</v>
      </c>
      <c r="N302" s="216" t="s">
        <v>49</v>
      </c>
      <c r="O302" s="87"/>
      <c r="P302" s="217">
        <f>O302*H302</f>
        <v>0</v>
      </c>
      <c r="Q302" s="217">
        <v>0</v>
      </c>
      <c r="R302" s="217">
        <f>Q302*H302</f>
        <v>0</v>
      </c>
      <c r="S302" s="217">
        <v>0</v>
      </c>
      <c r="T302" s="218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19" t="s">
        <v>248</v>
      </c>
      <c r="AT302" s="219" t="s">
        <v>142</v>
      </c>
      <c r="AU302" s="219" t="s">
        <v>88</v>
      </c>
      <c r="AY302" s="20" t="s">
        <v>140</v>
      </c>
      <c r="BE302" s="220">
        <f>IF(N302="základní",J302,0)</f>
        <v>0</v>
      </c>
      <c r="BF302" s="220">
        <f>IF(N302="snížená",J302,0)</f>
        <v>0</v>
      </c>
      <c r="BG302" s="220">
        <f>IF(N302="zákl. přenesená",J302,0)</f>
        <v>0</v>
      </c>
      <c r="BH302" s="220">
        <f>IF(N302="sníž. přenesená",J302,0)</f>
        <v>0</v>
      </c>
      <c r="BI302" s="220">
        <f>IF(N302="nulová",J302,0)</f>
        <v>0</v>
      </c>
      <c r="BJ302" s="20" t="s">
        <v>86</v>
      </c>
      <c r="BK302" s="220">
        <f>ROUND(I302*H302,2)</f>
        <v>0</v>
      </c>
      <c r="BL302" s="20" t="s">
        <v>248</v>
      </c>
      <c r="BM302" s="219" t="s">
        <v>466</v>
      </c>
    </row>
    <row r="303" s="2" customFormat="1">
      <c r="A303" s="41"/>
      <c r="B303" s="42"/>
      <c r="C303" s="43"/>
      <c r="D303" s="221" t="s">
        <v>149</v>
      </c>
      <c r="E303" s="43"/>
      <c r="F303" s="222" t="s">
        <v>467</v>
      </c>
      <c r="G303" s="43"/>
      <c r="H303" s="43"/>
      <c r="I303" s="223"/>
      <c r="J303" s="43"/>
      <c r="K303" s="43"/>
      <c r="L303" s="47"/>
      <c r="M303" s="224"/>
      <c r="N303" s="225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149</v>
      </c>
      <c r="AU303" s="20" t="s">
        <v>88</v>
      </c>
    </row>
    <row r="304" s="12" customFormat="1" ht="22.8" customHeight="1">
      <c r="A304" s="12"/>
      <c r="B304" s="192"/>
      <c r="C304" s="193"/>
      <c r="D304" s="194" t="s">
        <v>77</v>
      </c>
      <c r="E304" s="206" t="s">
        <v>468</v>
      </c>
      <c r="F304" s="206" t="s">
        <v>469</v>
      </c>
      <c r="G304" s="193"/>
      <c r="H304" s="193"/>
      <c r="I304" s="196"/>
      <c r="J304" s="207">
        <f>BK304</f>
        <v>0</v>
      </c>
      <c r="K304" s="193"/>
      <c r="L304" s="198"/>
      <c r="M304" s="199"/>
      <c r="N304" s="200"/>
      <c r="O304" s="200"/>
      <c r="P304" s="201">
        <f>SUM(P305:P320)</f>
        <v>0</v>
      </c>
      <c r="Q304" s="200"/>
      <c r="R304" s="201">
        <f>SUM(R305:R320)</f>
        <v>0</v>
      </c>
      <c r="S304" s="200"/>
      <c r="T304" s="202">
        <f>SUM(T305:T320)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3" t="s">
        <v>88</v>
      </c>
      <c r="AT304" s="204" t="s">
        <v>77</v>
      </c>
      <c r="AU304" s="204" t="s">
        <v>86</v>
      </c>
      <c r="AY304" s="203" t="s">
        <v>140</v>
      </c>
      <c r="BK304" s="205">
        <f>SUM(BK305:BK320)</f>
        <v>0</v>
      </c>
    </row>
    <row r="305" s="2" customFormat="1" ht="90.75" customHeight="1">
      <c r="A305" s="41"/>
      <c r="B305" s="42"/>
      <c r="C305" s="208" t="s">
        <v>470</v>
      </c>
      <c r="D305" s="208" t="s">
        <v>142</v>
      </c>
      <c r="E305" s="209" t="s">
        <v>471</v>
      </c>
      <c r="F305" s="210" t="s">
        <v>472</v>
      </c>
      <c r="G305" s="211" t="s">
        <v>310</v>
      </c>
      <c r="H305" s="212">
        <v>1</v>
      </c>
      <c r="I305" s="213"/>
      <c r="J305" s="214">
        <f>ROUND(I305*H305,2)</f>
        <v>0</v>
      </c>
      <c r="K305" s="210" t="s">
        <v>19</v>
      </c>
      <c r="L305" s="47"/>
      <c r="M305" s="215" t="s">
        <v>19</v>
      </c>
      <c r="N305" s="216" t="s">
        <v>49</v>
      </c>
      <c r="O305" s="87"/>
      <c r="P305" s="217">
        <f>O305*H305</f>
        <v>0</v>
      </c>
      <c r="Q305" s="217">
        <v>0</v>
      </c>
      <c r="R305" s="217">
        <f>Q305*H305</f>
        <v>0</v>
      </c>
      <c r="S305" s="217">
        <v>0</v>
      </c>
      <c r="T305" s="218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19" t="s">
        <v>248</v>
      </c>
      <c r="AT305" s="219" t="s">
        <v>142</v>
      </c>
      <c r="AU305" s="219" t="s">
        <v>88</v>
      </c>
      <c r="AY305" s="20" t="s">
        <v>140</v>
      </c>
      <c r="BE305" s="220">
        <f>IF(N305="základní",J305,0)</f>
        <v>0</v>
      </c>
      <c r="BF305" s="220">
        <f>IF(N305="snížená",J305,0)</f>
        <v>0</v>
      </c>
      <c r="BG305" s="220">
        <f>IF(N305="zákl. přenesená",J305,0)</f>
        <v>0</v>
      </c>
      <c r="BH305" s="220">
        <f>IF(N305="sníž. přenesená",J305,0)</f>
        <v>0</v>
      </c>
      <c r="BI305" s="220">
        <f>IF(N305="nulová",J305,0)</f>
        <v>0</v>
      </c>
      <c r="BJ305" s="20" t="s">
        <v>86</v>
      </c>
      <c r="BK305" s="220">
        <f>ROUND(I305*H305,2)</f>
        <v>0</v>
      </c>
      <c r="BL305" s="20" t="s">
        <v>248</v>
      </c>
      <c r="BM305" s="219" t="s">
        <v>473</v>
      </c>
    </row>
    <row r="306" s="2" customFormat="1">
      <c r="A306" s="41"/>
      <c r="B306" s="42"/>
      <c r="C306" s="43"/>
      <c r="D306" s="228" t="s">
        <v>312</v>
      </c>
      <c r="E306" s="43"/>
      <c r="F306" s="260" t="s">
        <v>474</v>
      </c>
      <c r="G306" s="43"/>
      <c r="H306" s="43"/>
      <c r="I306" s="223"/>
      <c r="J306" s="43"/>
      <c r="K306" s="43"/>
      <c r="L306" s="47"/>
      <c r="M306" s="224"/>
      <c r="N306" s="225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312</v>
      </c>
      <c r="AU306" s="20" t="s">
        <v>88</v>
      </c>
    </row>
    <row r="307" s="2" customFormat="1" ht="16.5" customHeight="1">
      <c r="A307" s="41"/>
      <c r="B307" s="42"/>
      <c r="C307" s="208" t="s">
        <v>475</v>
      </c>
      <c r="D307" s="208" t="s">
        <v>142</v>
      </c>
      <c r="E307" s="209" t="s">
        <v>476</v>
      </c>
      <c r="F307" s="210" t="s">
        <v>477</v>
      </c>
      <c r="G307" s="211" t="s">
        <v>310</v>
      </c>
      <c r="H307" s="212">
        <v>1</v>
      </c>
      <c r="I307" s="213"/>
      <c r="J307" s="214">
        <f>ROUND(I307*H307,2)</f>
        <v>0</v>
      </c>
      <c r="K307" s="210" t="s">
        <v>19</v>
      </c>
      <c r="L307" s="47"/>
      <c r="M307" s="215" t="s">
        <v>19</v>
      </c>
      <c r="N307" s="216" t="s">
        <v>49</v>
      </c>
      <c r="O307" s="87"/>
      <c r="P307" s="217">
        <f>O307*H307</f>
        <v>0</v>
      </c>
      <c r="Q307" s="217">
        <v>0</v>
      </c>
      <c r="R307" s="217">
        <f>Q307*H307</f>
        <v>0</v>
      </c>
      <c r="S307" s="217">
        <v>0</v>
      </c>
      <c r="T307" s="218">
        <f>S307*H307</f>
        <v>0</v>
      </c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R307" s="219" t="s">
        <v>248</v>
      </c>
      <c r="AT307" s="219" t="s">
        <v>142</v>
      </c>
      <c r="AU307" s="219" t="s">
        <v>88</v>
      </c>
      <c r="AY307" s="20" t="s">
        <v>140</v>
      </c>
      <c r="BE307" s="220">
        <f>IF(N307="základní",J307,0)</f>
        <v>0</v>
      </c>
      <c r="BF307" s="220">
        <f>IF(N307="snížená",J307,0)</f>
        <v>0</v>
      </c>
      <c r="BG307" s="220">
        <f>IF(N307="zákl. přenesená",J307,0)</f>
        <v>0</v>
      </c>
      <c r="BH307" s="220">
        <f>IF(N307="sníž. přenesená",J307,0)</f>
        <v>0</v>
      </c>
      <c r="BI307" s="220">
        <f>IF(N307="nulová",J307,0)</f>
        <v>0</v>
      </c>
      <c r="BJ307" s="20" t="s">
        <v>86</v>
      </c>
      <c r="BK307" s="220">
        <f>ROUND(I307*H307,2)</f>
        <v>0</v>
      </c>
      <c r="BL307" s="20" t="s">
        <v>248</v>
      </c>
      <c r="BM307" s="219" t="s">
        <v>478</v>
      </c>
    </row>
    <row r="308" s="2" customFormat="1">
      <c r="A308" s="41"/>
      <c r="B308" s="42"/>
      <c r="C308" s="43"/>
      <c r="D308" s="228" t="s">
        <v>312</v>
      </c>
      <c r="E308" s="43"/>
      <c r="F308" s="260" t="s">
        <v>479</v>
      </c>
      <c r="G308" s="43"/>
      <c r="H308" s="43"/>
      <c r="I308" s="223"/>
      <c r="J308" s="43"/>
      <c r="K308" s="43"/>
      <c r="L308" s="47"/>
      <c r="M308" s="224"/>
      <c r="N308" s="225"/>
      <c r="O308" s="87"/>
      <c r="P308" s="87"/>
      <c r="Q308" s="87"/>
      <c r="R308" s="87"/>
      <c r="S308" s="87"/>
      <c r="T308" s="88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T308" s="20" t="s">
        <v>312</v>
      </c>
      <c r="AU308" s="20" t="s">
        <v>88</v>
      </c>
    </row>
    <row r="309" s="2" customFormat="1" ht="16.5" customHeight="1">
      <c r="A309" s="41"/>
      <c r="B309" s="42"/>
      <c r="C309" s="208" t="s">
        <v>480</v>
      </c>
      <c r="D309" s="208" t="s">
        <v>142</v>
      </c>
      <c r="E309" s="209" t="s">
        <v>481</v>
      </c>
      <c r="F309" s="210" t="s">
        <v>482</v>
      </c>
      <c r="G309" s="211" t="s">
        <v>310</v>
      </c>
      <c r="H309" s="212">
        <v>1</v>
      </c>
      <c r="I309" s="213"/>
      <c r="J309" s="214">
        <f>ROUND(I309*H309,2)</f>
        <v>0</v>
      </c>
      <c r="K309" s="210" t="s">
        <v>19</v>
      </c>
      <c r="L309" s="47"/>
      <c r="M309" s="215" t="s">
        <v>19</v>
      </c>
      <c r="N309" s="216" t="s">
        <v>49</v>
      </c>
      <c r="O309" s="87"/>
      <c r="P309" s="217">
        <f>O309*H309</f>
        <v>0</v>
      </c>
      <c r="Q309" s="217">
        <v>0</v>
      </c>
      <c r="R309" s="217">
        <f>Q309*H309</f>
        <v>0</v>
      </c>
      <c r="S309" s="217">
        <v>0</v>
      </c>
      <c r="T309" s="218">
        <f>S309*H309</f>
        <v>0</v>
      </c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R309" s="219" t="s">
        <v>248</v>
      </c>
      <c r="AT309" s="219" t="s">
        <v>142</v>
      </c>
      <c r="AU309" s="219" t="s">
        <v>88</v>
      </c>
      <c r="AY309" s="20" t="s">
        <v>140</v>
      </c>
      <c r="BE309" s="220">
        <f>IF(N309="základní",J309,0)</f>
        <v>0</v>
      </c>
      <c r="BF309" s="220">
        <f>IF(N309="snížená",J309,0)</f>
        <v>0</v>
      </c>
      <c r="BG309" s="220">
        <f>IF(N309="zákl. přenesená",J309,0)</f>
        <v>0</v>
      </c>
      <c r="BH309" s="220">
        <f>IF(N309="sníž. přenesená",J309,0)</f>
        <v>0</v>
      </c>
      <c r="BI309" s="220">
        <f>IF(N309="nulová",J309,0)</f>
        <v>0</v>
      </c>
      <c r="BJ309" s="20" t="s">
        <v>86</v>
      </c>
      <c r="BK309" s="220">
        <f>ROUND(I309*H309,2)</f>
        <v>0</v>
      </c>
      <c r="BL309" s="20" t="s">
        <v>248</v>
      </c>
      <c r="BM309" s="219" t="s">
        <v>483</v>
      </c>
    </row>
    <row r="310" s="2" customFormat="1">
      <c r="A310" s="41"/>
      <c r="B310" s="42"/>
      <c r="C310" s="43"/>
      <c r="D310" s="228" t="s">
        <v>312</v>
      </c>
      <c r="E310" s="43"/>
      <c r="F310" s="260" t="s">
        <v>479</v>
      </c>
      <c r="G310" s="43"/>
      <c r="H310" s="43"/>
      <c r="I310" s="223"/>
      <c r="J310" s="43"/>
      <c r="K310" s="43"/>
      <c r="L310" s="47"/>
      <c r="M310" s="224"/>
      <c r="N310" s="225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20" t="s">
        <v>312</v>
      </c>
      <c r="AU310" s="20" t="s">
        <v>88</v>
      </c>
    </row>
    <row r="311" s="2" customFormat="1" ht="24.15" customHeight="1">
      <c r="A311" s="41"/>
      <c r="B311" s="42"/>
      <c r="C311" s="208" t="s">
        <v>484</v>
      </c>
      <c r="D311" s="208" t="s">
        <v>142</v>
      </c>
      <c r="E311" s="209" t="s">
        <v>485</v>
      </c>
      <c r="F311" s="210" t="s">
        <v>486</v>
      </c>
      <c r="G311" s="211" t="s">
        <v>310</v>
      </c>
      <c r="H311" s="212">
        <v>1</v>
      </c>
      <c r="I311" s="213"/>
      <c r="J311" s="214">
        <f>ROUND(I311*H311,2)</f>
        <v>0</v>
      </c>
      <c r="K311" s="210" t="s">
        <v>19</v>
      </c>
      <c r="L311" s="47"/>
      <c r="M311" s="215" t="s">
        <v>19</v>
      </c>
      <c r="N311" s="216" t="s">
        <v>49</v>
      </c>
      <c r="O311" s="87"/>
      <c r="P311" s="217">
        <f>O311*H311</f>
        <v>0</v>
      </c>
      <c r="Q311" s="217">
        <v>0</v>
      </c>
      <c r="R311" s="217">
        <f>Q311*H311</f>
        <v>0</v>
      </c>
      <c r="S311" s="217">
        <v>0</v>
      </c>
      <c r="T311" s="218">
        <f>S311*H311</f>
        <v>0</v>
      </c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R311" s="219" t="s">
        <v>248</v>
      </c>
      <c r="AT311" s="219" t="s">
        <v>142</v>
      </c>
      <c r="AU311" s="219" t="s">
        <v>88</v>
      </c>
      <c r="AY311" s="20" t="s">
        <v>140</v>
      </c>
      <c r="BE311" s="220">
        <f>IF(N311="základní",J311,0)</f>
        <v>0</v>
      </c>
      <c r="BF311" s="220">
        <f>IF(N311="snížená",J311,0)</f>
        <v>0</v>
      </c>
      <c r="BG311" s="220">
        <f>IF(N311="zákl. přenesená",J311,0)</f>
        <v>0</v>
      </c>
      <c r="BH311" s="220">
        <f>IF(N311="sníž. přenesená",J311,0)</f>
        <v>0</v>
      </c>
      <c r="BI311" s="220">
        <f>IF(N311="nulová",J311,0)</f>
        <v>0</v>
      </c>
      <c r="BJ311" s="20" t="s">
        <v>86</v>
      </c>
      <c r="BK311" s="220">
        <f>ROUND(I311*H311,2)</f>
        <v>0</v>
      </c>
      <c r="BL311" s="20" t="s">
        <v>248</v>
      </c>
      <c r="BM311" s="219" t="s">
        <v>487</v>
      </c>
    </row>
    <row r="312" s="2" customFormat="1" ht="24.15" customHeight="1">
      <c r="A312" s="41"/>
      <c r="B312" s="42"/>
      <c r="C312" s="208" t="s">
        <v>488</v>
      </c>
      <c r="D312" s="208" t="s">
        <v>142</v>
      </c>
      <c r="E312" s="209" t="s">
        <v>489</v>
      </c>
      <c r="F312" s="210" t="s">
        <v>490</v>
      </c>
      <c r="G312" s="211" t="s">
        <v>310</v>
      </c>
      <c r="H312" s="212">
        <v>1</v>
      </c>
      <c r="I312" s="213"/>
      <c r="J312" s="214">
        <f>ROUND(I312*H312,2)</f>
        <v>0</v>
      </c>
      <c r="K312" s="210" t="s">
        <v>19</v>
      </c>
      <c r="L312" s="47"/>
      <c r="M312" s="215" t="s">
        <v>19</v>
      </c>
      <c r="N312" s="216" t="s">
        <v>49</v>
      </c>
      <c r="O312" s="87"/>
      <c r="P312" s="217">
        <f>O312*H312</f>
        <v>0</v>
      </c>
      <c r="Q312" s="217">
        <v>0</v>
      </c>
      <c r="R312" s="217">
        <f>Q312*H312</f>
        <v>0</v>
      </c>
      <c r="S312" s="217">
        <v>0</v>
      </c>
      <c r="T312" s="218">
        <f>S312*H312</f>
        <v>0</v>
      </c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R312" s="219" t="s">
        <v>248</v>
      </c>
      <c r="AT312" s="219" t="s">
        <v>142</v>
      </c>
      <c r="AU312" s="219" t="s">
        <v>88</v>
      </c>
      <c r="AY312" s="20" t="s">
        <v>140</v>
      </c>
      <c r="BE312" s="220">
        <f>IF(N312="základní",J312,0)</f>
        <v>0</v>
      </c>
      <c r="BF312" s="220">
        <f>IF(N312="snížená",J312,0)</f>
        <v>0</v>
      </c>
      <c r="BG312" s="220">
        <f>IF(N312="zákl. přenesená",J312,0)</f>
        <v>0</v>
      </c>
      <c r="BH312" s="220">
        <f>IF(N312="sníž. přenesená",J312,0)</f>
        <v>0</v>
      </c>
      <c r="BI312" s="220">
        <f>IF(N312="nulová",J312,0)</f>
        <v>0</v>
      </c>
      <c r="BJ312" s="20" t="s">
        <v>86</v>
      </c>
      <c r="BK312" s="220">
        <f>ROUND(I312*H312,2)</f>
        <v>0</v>
      </c>
      <c r="BL312" s="20" t="s">
        <v>248</v>
      </c>
      <c r="BM312" s="219" t="s">
        <v>491</v>
      </c>
    </row>
    <row r="313" s="2" customFormat="1">
      <c r="A313" s="41"/>
      <c r="B313" s="42"/>
      <c r="C313" s="43"/>
      <c r="D313" s="228" t="s">
        <v>312</v>
      </c>
      <c r="E313" s="43"/>
      <c r="F313" s="260" t="s">
        <v>492</v>
      </c>
      <c r="G313" s="43"/>
      <c r="H313" s="43"/>
      <c r="I313" s="223"/>
      <c r="J313" s="43"/>
      <c r="K313" s="43"/>
      <c r="L313" s="47"/>
      <c r="M313" s="224"/>
      <c r="N313" s="225"/>
      <c r="O313" s="87"/>
      <c r="P313" s="87"/>
      <c r="Q313" s="87"/>
      <c r="R313" s="87"/>
      <c r="S313" s="87"/>
      <c r="T313" s="88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T313" s="20" t="s">
        <v>312</v>
      </c>
      <c r="AU313" s="20" t="s">
        <v>88</v>
      </c>
    </row>
    <row r="314" s="2" customFormat="1" ht="16.5" customHeight="1">
      <c r="A314" s="41"/>
      <c r="B314" s="42"/>
      <c r="C314" s="208" t="s">
        <v>493</v>
      </c>
      <c r="D314" s="208" t="s">
        <v>142</v>
      </c>
      <c r="E314" s="209" t="s">
        <v>494</v>
      </c>
      <c r="F314" s="210" t="s">
        <v>495</v>
      </c>
      <c r="G314" s="211" t="s">
        <v>310</v>
      </c>
      <c r="H314" s="212">
        <v>1</v>
      </c>
      <c r="I314" s="213"/>
      <c r="J314" s="214">
        <f>ROUND(I314*H314,2)</f>
        <v>0</v>
      </c>
      <c r="K314" s="210" t="s">
        <v>19</v>
      </c>
      <c r="L314" s="47"/>
      <c r="M314" s="215" t="s">
        <v>19</v>
      </c>
      <c r="N314" s="216" t="s">
        <v>49</v>
      </c>
      <c r="O314" s="87"/>
      <c r="P314" s="217">
        <f>O314*H314</f>
        <v>0</v>
      </c>
      <c r="Q314" s="217">
        <v>0</v>
      </c>
      <c r="R314" s="217">
        <f>Q314*H314</f>
        <v>0</v>
      </c>
      <c r="S314" s="217">
        <v>0</v>
      </c>
      <c r="T314" s="218">
        <f>S314*H314</f>
        <v>0</v>
      </c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R314" s="219" t="s">
        <v>248</v>
      </c>
      <c r="AT314" s="219" t="s">
        <v>142</v>
      </c>
      <c r="AU314" s="219" t="s">
        <v>88</v>
      </c>
      <c r="AY314" s="20" t="s">
        <v>140</v>
      </c>
      <c r="BE314" s="220">
        <f>IF(N314="základní",J314,0)</f>
        <v>0</v>
      </c>
      <c r="BF314" s="220">
        <f>IF(N314="snížená",J314,0)</f>
        <v>0</v>
      </c>
      <c r="BG314" s="220">
        <f>IF(N314="zákl. přenesená",J314,0)</f>
        <v>0</v>
      </c>
      <c r="BH314" s="220">
        <f>IF(N314="sníž. přenesená",J314,0)</f>
        <v>0</v>
      </c>
      <c r="BI314" s="220">
        <f>IF(N314="nulová",J314,0)</f>
        <v>0</v>
      </c>
      <c r="BJ314" s="20" t="s">
        <v>86</v>
      </c>
      <c r="BK314" s="220">
        <f>ROUND(I314*H314,2)</f>
        <v>0</v>
      </c>
      <c r="BL314" s="20" t="s">
        <v>248</v>
      </c>
      <c r="BM314" s="219" t="s">
        <v>496</v>
      </c>
    </row>
    <row r="315" s="2" customFormat="1" ht="24.15" customHeight="1">
      <c r="A315" s="41"/>
      <c r="B315" s="42"/>
      <c r="C315" s="208" t="s">
        <v>497</v>
      </c>
      <c r="D315" s="208" t="s">
        <v>142</v>
      </c>
      <c r="E315" s="209" t="s">
        <v>498</v>
      </c>
      <c r="F315" s="210" t="s">
        <v>499</v>
      </c>
      <c r="G315" s="211" t="s">
        <v>310</v>
      </c>
      <c r="H315" s="212">
        <v>1</v>
      </c>
      <c r="I315" s="213"/>
      <c r="J315" s="214">
        <f>ROUND(I315*H315,2)</f>
        <v>0</v>
      </c>
      <c r="K315" s="210" t="s">
        <v>19</v>
      </c>
      <c r="L315" s="47"/>
      <c r="M315" s="215" t="s">
        <v>19</v>
      </c>
      <c r="N315" s="216" t="s">
        <v>49</v>
      </c>
      <c r="O315" s="87"/>
      <c r="P315" s="217">
        <f>O315*H315</f>
        <v>0</v>
      </c>
      <c r="Q315" s="217">
        <v>0</v>
      </c>
      <c r="R315" s="217">
        <f>Q315*H315</f>
        <v>0</v>
      </c>
      <c r="S315" s="217">
        <v>0</v>
      </c>
      <c r="T315" s="218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19" t="s">
        <v>248</v>
      </c>
      <c r="AT315" s="219" t="s">
        <v>142</v>
      </c>
      <c r="AU315" s="219" t="s">
        <v>88</v>
      </c>
      <c r="AY315" s="20" t="s">
        <v>140</v>
      </c>
      <c r="BE315" s="220">
        <f>IF(N315="základní",J315,0)</f>
        <v>0</v>
      </c>
      <c r="BF315" s="220">
        <f>IF(N315="snížená",J315,0)</f>
        <v>0</v>
      </c>
      <c r="BG315" s="220">
        <f>IF(N315="zákl. přenesená",J315,0)</f>
        <v>0</v>
      </c>
      <c r="BH315" s="220">
        <f>IF(N315="sníž. přenesená",J315,0)</f>
        <v>0</v>
      </c>
      <c r="BI315" s="220">
        <f>IF(N315="nulová",J315,0)</f>
        <v>0</v>
      </c>
      <c r="BJ315" s="20" t="s">
        <v>86</v>
      </c>
      <c r="BK315" s="220">
        <f>ROUND(I315*H315,2)</f>
        <v>0</v>
      </c>
      <c r="BL315" s="20" t="s">
        <v>248</v>
      </c>
      <c r="BM315" s="219" t="s">
        <v>500</v>
      </c>
    </row>
    <row r="316" s="2" customFormat="1" ht="33" customHeight="1">
      <c r="A316" s="41"/>
      <c r="B316" s="42"/>
      <c r="C316" s="208" t="s">
        <v>501</v>
      </c>
      <c r="D316" s="208" t="s">
        <v>142</v>
      </c>
      <c r="E316" s="209" t="s">
        <v>502</v>
      </c>
      <c r="F316" s="210" t="s">
        <v>503</v>
      </c>
      <c r="G316" s="211" t="s">
        <v>235</v>
      </c>
      <c r="H316" s="212">
        <v>1</v>
      </c>
      <c r="I316" s="213"/>
      <c r="J316" s="214">
        <f>ROUND(I316*H316,2)</f>
        <v>0</v>
      </c>
      <c r="K316" s="210" t="s">
        <v>19</v>
      </c>
      <c r="L316" s="47"/>
      <c r="M316" s="215" t="s">
        <v>19</v>
      </c>
      <c r="N316" s="216" t="s">
        <v>49</v>
      </c>
      <c r="O316" s="87"/>
      <c r="P316" s="217">
        <f>O316*H316</f>
        <v>0</v>
      </c>
      <c r="Q316" s="217">
        <v>0</v>
      </c>
      <c r="R316" s="217">
        <f>Q316*H316</f>
        <v>0</v>
      </c>
      <c r="S316" s="217">
        <v>0</v>
      </c>
      <c r="T316" s="218">
        <f>S316*H316</f>
        <v>0</v>
      </c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R316" s="219" t="s">
        <v>248</v>
      </c>
      <c r="AT316" s="219" t="s">
        <v>142</v>
      </c>
      <c r="AU316" s="219" t="s">
        <v>88</v>
      </c>
      <c r="AY316" s="20" t="s">
        <v>140</v>
      </c>
      <c r="BE316" s="220">
        <f>IF(N316="základní",J316,0)</f>
        <v>0</v>
      </c>
      <c r="BF316" s="220">
        <f>IF(N316="snížená",J316,0)</f>
        <v>0</v>
      </c>
      <c r="BG316" s="220">
        <f>IF(N316="zákl. přenesená",J316,0)</f>
        <v>0</v>
      </c>
      <c r="BH316" s="220">
        <f>IF(N316="sníž. přenesená",J316,0)</f>
        <v>0</v>
      </c>
      <c r="BI316" s="220">
        <f>IF(N316="nulová",J316,0)</f>
        <v>0</v>
      </c>
      <c r="BJ316" s="20" t="s">
        <v>86</v>
      </c>
      <c r="BK316" s="220">
        <f>ROUND(I316*H316,2)</f>
        <v>0</v>
      </c>
      <c r="BL316" s="20" t="s">
        <v>248</v>
      </c>
      <c r="BM316" s="219" t="s">
        <v>504</v>
      </c>
    </row>
    <row r="317" s="2" customFormat="1" ht="24.15" customHeight="1">
      <c r="A317" s="41"/>
      <c r="B317" s="42"/>
      <c r="C317" s="208" t="s">
        <v>505</v>
      </c>
      <c r="D317" s="208" t="s">
        <v>142</v>
      </c>
      <c r="E317" s="209" t="s">
        <v>506</v>
      </c>
      <c r="F317" s="210" t="s">
        <v>507</v>
      </c>
      <c r="G317" s="211" t="s">
        <v>310</v>
      </c>
      <c r="H317" s="212">
        <v>1</v>
      </c>
      <c r="I317" s="213"/>
      <c r="J317" s="214">
        <f>ROUND(I317*H317,2)</f>
        <v>0</v>
      </c>
      <c r="K317" s="210" t="s">
        <v>19</v>
      </c>
      <c r="L317" s="47"/>
      <c r="M317" s="215" t="s">
        <v>19</v>
      </c>
      <c r="N317" s="216" t="s">
        <v>49</v>
      </c>
      <c r="O317" s="87"/>
      <c r="P317" s="217">
        <f>O317*H317</f>
        <v>0</v>
      </c>
      <c r="Q317" s="217">
        <v>0</v>
      </c>
      <c r="R317" s="217">
        <f>Q317*H317</f>
        <v>0</v>
      </c>
      <c r="S317" s="217">
        <v>0</v>
      </c>
      <c r="T317" s="218">
        <f>S317*H317</f>
        <v>0</v>
      </c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R317" s="219" t="s">
        <v>248</v>
      </c>
      <c r="AT317" s="219" t="s">
        <v>142</v>
      </c>
      <c r="AU317" s="219" t="s">
        <v>88</v>
      </c>
      <c r="AY317" s="20" t="s">
        <v>140</v>
      </c>
      <c r="BE317" s="220">
        <f>IF(N317="základní",J317,0)</f>
        <v>0</v>
      </c>
      <c r="BF317" s="220">
        <f>IF(N317="snížená",J317,0)</f>
        <v>0</v>
      </c>
      <c r="BG317" s="220">
        <f>IF(N317="zákl. přenesená",J317,0)</f>
        <v>0</v>
      </c>
      <c r="BH317" s="220">
        <f>IF(N317="sníž. přenesená",J317,0)</f>
        <v>0</v>
      </c>
      <c r="BI317" s="220">
        <f>IF(N317="nulová",J317,0)</f>
        <v>0</v>
      </c>
      <c r="BJ317" s="20" t="s">
        <v>86</v>
      </c>
      <c r="BK317" s="220">
        <f>ROUND(I317*H317,2)</f>
        <v>0</v>
      </c>
      <c r="BL317" s="20" t="s">
        <v>248</v>
      </c>
      <c r="BM317" s="219" t="s">
        <v>508</v>
      </c>
    </row>
    <row r="318" s="2" customFormat="1" ht="24.15" customHeight="1">
      <c r="A318" s="41"/>
      <c r="B318" s="42"/>
      <c r="C318" s="208" t="s">
        <v>509</v>
      </c>
      <c r="D318" s="208" t="s">
        <v>142</v>
      </c>
      <c r="E318" s="209" t="s">
        <v>510</v>
      </c>
      <c r="F318" s="210" t="s">
        <v>511</v>
      </c>
      <c r="G318" s="211" t="s">
        <v>310</v>
      </c>
      <c r="H318" s="212">
        <v>1</v>
      </c>
      <c r="I318" s="213"/>
      <c r="J318" s="214">
        <f>ROUND(I318*H318,2)</f>
        <v>0</v>
      </c>
      <c r="K318" s="210" t="s">
        <v>19</v>
      </c>
      <c r="L318" s="47"/>
      <c r="M318" s="215" t="s">
        <v>19</v>
      </c>
      <c r="N318" s="216" t="s">
        <v>49</v>
      </c>
      <c r="O318" s="87"/>
      <c r="P318" s="217">
        <f>O318*H318</f>
        <v>0</v>
      </c>
      <c r="Q318" s="217">
        <v>0</v>
      </c>
      <c r="R318" s="217">
        <f>Q318*H318</f>
        <v>0</v>
      </c>
      <c r="S318" s="217">
        <v>0</v>
      </c>
      <c r="T318" s="218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9" t="s">
        <v>248</v>
      </c>
      <c r="AT318" s="219" t="s">
        <v>142</v>
      </c>
      <c r="AU318" s="219" t="s">
        <v>88</v>
      </c>
      <c r="AY318" s="20" t="s">
        <v>140</v>
      </c>
      <c r="BE318" s="220">
        <f>IF(N318="základní",J318,0)</f>
        <v>0</v>
      </c>
      <c r="BF318" s="220">
        <f>IF(N318="snížená",J318,0)</f>
        <v>0</v>
      </c>
      <c r="BG318" s="220">
        <f>IF(N318="zákl. přenesená",J318,0)</f>
        <v>0</v>
      </c>
      <c r="BH318" s="220">
        <f>IF(N318="sníž. přenesená",J318,0)</f>
        <v>0</v>
      </c>
      <c r="BI318" s="220">
        <f>IF(N318="nulová",J318,0)</f>
        <v>0</v>
      </c>
      <c r="BJ318" s="20" t="s">
        <v>86</v>
      </c>
      <c r="BK318" s="220">
        <f>ROUND(I318*H318,2)</f>
        <v>0</v>
      </c>
      <c r="BL318" s="20" t="s">
        <v>248</v>
      </c>
      <c r="BM318" s="219" t="s">
        <v>512</v>
      </c>
    </row>
    <row r="319" s="2" customFormat="1" ht="24.15" customHeight="1">
      <c r="A319" s="41"/>
      <c r="B319" s="42"/>
      <c r="C319" s="208" t="s">
        <v>513</v>
      </c>
      <c r="D319" s="208" t="s">
        <v>142</v>
      </c>
      <c r="E319" s="209" t="s">
        <v>514</v>
      </c>
      <c r="F319" s="210" t="s">
        <v>515</v>
      </c>
      <c r="G319" s="211" t="s">
        <v>465</v>
      </c>
      <c r="H319" s="271"/>
      <c r="I319" s="213"/>
      <c r="J319" s="214">
        <f>ROUND(I319*H319,2)</f>
        <v>0</v>
      </c>
      <c r="K319" s="210" t="s">
        <v>146</v>
      </c>
      <c r="L319" s="47"/>
      <c r="M319" s="215" t="s">
        <v>19</v>
      </c>
      <c r="N319" s="216" t="s">
        <v>49</v>
      </c>
      <c r="O319" s="87"/>
      <c r="P319" s="217">
        <f>O319*H319</f>
        <v>0</v>
      </c>
      <c r="Q319" s="217">
        <v>0</v>
      </c>
      <c r="R319" s="217">
        <f>Q319*H319</f>
        <v>0</v>
      </c>
      <c r="S319" s="217">
        <v>0</v>
      </c>
      <c r="T319" s="218">
        <f>S319*H319</f>
        <v>0</v>
      </c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R319" s="219" t="s">
        <v>248</v>
      </c>
      <c r="AT319" s="219" t="s">
        <v>142</v>
      </c>
      <c r="AU319" s="219" t="s">
        <v>88</v>
      </c>
      <c r="AY319" s="20" t="s">
        <v>140</v>
      </c>
      <c r="BE319" s="220">
        <f>IF(N319="základní",J319,0)</f>
        <v>0</v>
      </c>
      <c r="BF319" s="220">
        <f>IF(N319="snížená",J319,0)</f>
        <v>0</v>
      </c>
      <c r="BG319" s="220">
        <f>IF(N319="zákl. přenesená",J319,0)</f>
        <v>0</v>
      </c>
      <c r="BH319" s="220">
        <f>IF(N319="sníž. přenesená",J319,0)</f>
        <v>0</v>
      </c>
      <c r="BI319" s="220">
        <f>IF(N319="nulová",J319,0)</f>
        <v>0</v>
      </c>
      <c r="BJ319" s="20" t="s">
        <v>86</v>
      </c>
      <c r="BK319" s="220">
        <f>ROUND(I319*H319,2)</f>
        <v>0</v>
      </c>
      <c r="BL319" s="20" t="s">
        <v>248</v>
      </c>
      <c r="BM319" s="219" t="s">
        <v>516</v>
      </c>
    </row>
    <row r="320" s="2" customFormat="1">
      <c r="A320" s="41"/>
      <c r="B320" s="42"/>
      <c r="C320" s="43"/>
      <c r="D320" s="221" t="s">
        <v>149</v>
      </c>
      <c r="E320" s="43"/>
      <c r="F320" s="222" t="s">
        <v>517</v>
      </c>
      <c r="G320" s="43"/>
      <c r="H320" s="43"/>
      <c r="I320" s="223"/>
      <c r="J320" s="43"/>
      <c r="K320" s="43"/>
      <c r="L320" s="47"/>
      <c r="M320" s="272"/>
      <c r="N320" s="273"/>
      <c r="O320" s="274"/>
      <c r="P320" s="274"/>
      <c r="Q320" s="274"/>
      <c r="R320" s="274"/>
      <c r="S320" s="274"/>
      <c r="T320" s="275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20" t="s">
        <v>149</v>
      </c>
      <c r="AU320" s="20" t="s">
        <v>88</v>
      </c>
    </row>
    <row r="321" s="2" customFormat="1" ht="6.96" customHeight="1">
      <c r="A321" s="41"/>
      <c r="B321" s="62"/>
      <c r="C321" s="63"/>
      <c r="D321" s="63"/>
      <c r="E321" s="63"/>
      <c r="F321" s="63"/>
      <c r="G321" s="63"/>
      <c r="H321" s="63"/>
      <c r="I321" s="63"/>
      <c r="J321" s="63"/>
      <c r="K321" s="63"/>
      <c r="L321" s="47"/>
      <c r="M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</row>
  </sheetData>
  <sheetProtection sheet="1" autoFilter="0" formatColumns="0" formatRows="0" objects="1" scenarios="1" spinCount="100000" saltValue="TGuF8lyaPmDXSgRO5A3PqTl67RFDdI2LDbaFp3EOk+zS4N4vFmho5qObQ0ZTaNrgDowjze/fiWQXUPKRfkbgIA==" hashValue="QucGqMdoQR2eDSgXZOVndzKW7QTiYigvOO2dxAkR/D69SoC5g32/nT2WsogJxkjdHtGiXpOr2F8stNmvscJUJQ==" algorithmName="SHA-512" password="CC35"/>
  <autoFilter ref="C88:K320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5_02/122251106"/>
    <hyperlink ref="F97" r:id="rId2" display="https://podminky.urs.cz/item/CS_URS_2025_02/131251100"/>
    <hyperlink ref="F101" r:id="rId3" display="https://podminky.urs.cz/item/CS_URS_2025_02/132251101"/>
    <hyperlink ref="F105" r:id="rId4" display="https://podminky.urs.cz/item/CS_URS_2025_02/132251254"/>
    <hyperlink ref="F109" r:id="rId5" display="https://podminky.urs.cz/item/CS_URS_2025_02/162751117"/>
    <hyperlink ref="F116" r:id="rId6" display="https://podminky.urs.cz/item/CS_URS_2025_02/162751119"/>
    <hyperlink ref="F119" r:id="rId7" display="https://podminky.urs.cz/item/CS_URS_2025_02/167151111"/>
    <hyperlink ref="F123" r:id="rId8" display="https://podminky.urs.cz/item/CS_URS_2025_02/171201221"/>
    <hyperlink ref="F126" r:id="rId9" display="https://podminky.urs.cz/item/CS_URS_2025_02/171251201"/>
    <hyperlink ref="F130" r:id="rId10" display="https://podminky.urs.cz/item/CS_URS_2025_02/174151101"/>
    <hyperlink ref="F134" r:id="rId11" display="https://podminky.urs.cz/item/CS_URS_2025_02/181951112"/>
    <hyperlink ref="F139" r:id="rId12" display="https://podminky.urs.cz/item/CS_URS_2025_02/271542211"/>
    <hyperlink ref="F148" r:id="rId13" display="https://podminky.urs.cz/item/CS_URS_2025_02/271562211"/>
    <hyperlink ref="F152" r:id="rId14" display="https://podminky.urs.cz/item/CS_URS_2025_02/273353121"/>
    <hyperlink ref="F159" r:id="rId15" display="https://podminky.urs.cz/item/CS_URS_2025_02/274321411"/>
    <hyperlink ref="F164" r:id="rId16" display="https://podminky.urs.cz/item/CS_URS_2025_02/274351121"/>
    <hyperlink ref="F167" r:id="rId17" display="VV0002"/>
    <hyperlink ref="F169" r:id="rId18" display="https://podminky.urs.cz/item/CS_URS_2025_02/274351122"/>
    <hyperlink ref="F171" r:id="rId19" display="https://podminky.urs.cz/item/CS_URS_2025_02/274361821"/>
    <hyperlink ref="F176" r:id="rId20" display="https://podminky.urs.cz/item/CS_URS_2025_02/275321411"/>
    <hyperlink ref="F181" r:id="rId21" display="https://podminky.urs.cz/item/CS_URS_2025_02/275351121"/>
    <hyperlink ref="F186" r:id="rId22" display="https://podminky.urs.cz/item/CS_URS_2025_02/275351122"/>
    <hyperlink ref="F191" r:id="rId23" display="https://podminky.urs.cz/item/CS_URS_2025_02/275361821"/>
    <hyperlink ref="F196" r:id="rId24" display="https://podminky.urs.cz/item/CS_URS_2025_02/278311213"/>
    <hyperlink ref="F209" r:id="rId25" display="https://podminky.urs.cz/item/CS_URS_2025_02/342151112"/>
    <hyperlink ref="F217" r:id="rId26" display="https://podminky.urs.cz/item/CS_URS_2025_02/342171112"/>
    <hyperlink ref="F238" r:id="rId27" display="https://podminky.urs.cz/item/CS_URS_2025_02/631311136"/>
    <hyperlink ref="F242" r:id="rId28" display="https://podminky.urs.cz/item/CS_URS_2025_02/631319023"/>
    <hyperlink ref="F245" r:id="rId29" display="https://podminky.urs.cz/item/CS_URS_2025_02/631319204"/>
    <hyperlink ref="F248" r:id="rId30" display="https://podminky.urs.cz/item/CS_URS_2025_02/634112117"/>
    <hyperlink ref="F251" r:id="rId31" display="VV0001"/>
    <hyperlink ref="F253" r:id="rId32" display="https://podminky.urs.cz/item/CS_URS_2025_02/634663111"/>
    <hyperlink ref="F258" r:id="rId33" display="https://podminky.urs.cz/item/CS_URS_2025_02/634911114"/>
    <hyperlink ref="F263" r:id="rId34" display="https://podminky.urs.cz/item/CS_URS_2025_02/637121113"/>
    <hyperlink ref="F275" r:id="rId35" display="https://podminky.urs.cz/item/CS_URS_2025_02/916231213"/>
    <hyperlink ref="F280" r:id="rId36" display="https://podminky.urs.cz/item/CS_URS_2024_02/945412112"/>
    <hyperlink ref="F284" r:id="rId37" display="https://podminky.urs.cz/item/CS_URS_2024_02/952901311"/>
    <hyperlink ref="F289" r:id="rId38" display="https://podminky.urs.cz/item/CS_URS_2025_02/998014211"/>
    <hyperlink ref="F293" r:id="rId39" display="https://podminky.urs.cz/item/CS_URS_2025_02/711461201"/>
    <hyperlink ref="F298" r:id="rId40" display="https://podminky.urs.cz/item/CS_URS_2025_02/711462201"/>
    <hyperlink ref="F303" r:id="rId41" display="https://podminky.urs.cz/item/CS_URS_2025_02/998711312"/>
    <hyperlink ref="F320" r:id="rId42" display="https://podminky.urs.cz/item/CS_URS_2025_02/99876720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91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88</v>
      </c>
    </row>
    <row r="4" s="1" customFormat="1" ht="24.96" customHeight="1">
      <c r="B4" s="23"/>
      <c r="D4" s="134" t="s">
        <v>108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Hnojiště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109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518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9. 9. 2025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28</v>
      </c>
      <c r="F15" s="41"/>
      <c r="G15" s="41"/>
      <c r="H15" s="41"/>
      <c r="I15" s="136" t="s">
        <v>29</v>
      </c>
      <c r="J15" s="140" t="s">
        <v>30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29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26</v>
      </c>
      <c r="J20" s="140" t="s">
        <v>34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35</v>
      </c>
      <c r="F21" s="41"/>
      <c r="G21" s="41"/>
      <c r="H21" s="41"/>
      <c r="I21" s="136" t="s">
        <v>29</v>
      </c>
      <c r="J21" s="140" t="s">
        <v>36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38</v>
      </c>
      <c r="E23" s="41"/>
      <c r="F23" s="41"/>
      <c r="G23" s="41"/>
      <c r="H23" s="41"/>
      <c r="I23" s="136" t="s">
        <v>26</v>
      </c>
      <c r="J23" s="140" t="s">
        <v>39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40</v>
      </c>
      <c r="F24" s="41"/>
      <c r="G24" s="41"/>
      <c r="H24" s="41"/>
      <c r="I24" s="136" t="s">
        <v>29</v>
      </c>
      <c r="J24" s="140" t="s">
        <v>41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2"/>
      <c r="B27" s="143"/>
      <c r="C27" s="142"/>
      <c r="D27" s="142"/>
      <c r="E27" s="144" t="s">
        <v>43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ROUND(J87,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ROUND((SUM(BE87:BE160)),  2)</f>
        <v>0</v>
      </c>
      <c r="G33" s="41"/>
      <c r="H33" s="41"/>
      <c r="I33" s="152">
        <v>0.20999999999999999</v>
      </c>
      <c r="J33" s="151">
        <f>ROUND(((SUM(BE87:BE160))*I33),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ROUND((SUM(BF87:BF160)),  2)</f>
        <v>0</v>
      </c>
      <c r="G34" s="41"/>
      <c r="H34" s="41"/>
      <c r="I34" s="152">
        <v>0.12</v>
      </c>
      <c r="J34" s="151">
        <f>ROUND(((SUM(BF87:BF160))*I34),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ROUND((SUM(BG87:BG160)),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ROUND((SUM(BH87:BH160)),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ROUND((SUM(BI87:BI160)),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111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Hnojiště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109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IO 01 - Přípojka elektro, elektroinstalace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Droužkovická 291, 431 41 Údlice</v>
      </c>
      <c r="G52" s="43"/>
      <c r="H52" s="43"/>
      <c r="I52" s="35" t="s">
        <v>23</v>
      </c>
      <c r="J52" s="75" t="str">
        <f>IF(J12="","",J12)</f>
        <v>9. 9. 2025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VAIGL A SYN spol. s r.o.</v>
      </c>
      <c r="G54" s="43"/>
      <c r="H54" s="43"/>
      <c r="I54" s="35" t="s">
        <v>33</v>
      </c>
      <c r="J54" s="39" t="str">
        <f>E21</f>
        <v>ipon-arch,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38</v>
      </c>
      <c r="J55" s="39" t="str">
        <f>E24</f>
        <v>Kroupa &amp; Štěpánek stavby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112</v>
      </c>
      <c r="D57" s="166"/>
      <c r="E57" s="166"/>
      <c r="F57" s="166"/>
      <c r="G57" s="166"/>
      <c r="H57" s="166"/>
      <c r="I57" s="166"/>
      <c r="J57" s="167" t="s">
        <v>113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J87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114</v>
      </c>
    </row>
    <row r="60" s="9" customFormat="1" ht="24.96" customHeight="1">
      <c r="A60" s="9"/>
      <c r="B60" s="169"/>
      <c r="C60" s="170"/>
      <c r="D60" s="171" t="s">
        <v>519</v>
      </c>
      <c r="E60" s="172"/>
      <c r="F60" s="172"/>
      <c r="G60" s="172"/>
      <c r="H60" s="172"/>
      <c r="I60" s="172"/>
      <c r="J60" s="173">
        <f>J88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520</v>
      </c>
      <c r="E61" s="178"/>
      <c r="F61" s="178"/>
      <c r="G61" s="178"/>
      <c r="H61" s="178"/>
      <c r="I61" s="178"/>
      <c r="J61" s="179">
        <f>J89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521</v>
      </c>
      <c r="E62" s="178"/>
      <c r="F62" s="178"/>
      <c r="G62" s="178"/>
      <c r="H62" s="178"/>
      <c r="I62" s="178"/>
      <c r="J62" s="179">
        <f>J104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522</v>
      </c>
      <c r="E63" s="178"/>
      <c r="F63" s="178"/>
      <c r="G63" s="178"/>
      <c r="H63" s="178"/>
      <c r="I63" s="178"/>
      <c r="J63" s="179">
        <f>J114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523</v>
      </c>
      <c r="E64" s="178"/>
      <c r="F64" s="178"/>
      <c r="G64" s="178"/>
      <c r="H64" s="178"/>
      <c r="I64" s="178"/>
      <c r="J64" s="179">
        <f>J124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524</v>
      </c>
      <c r="E65" s="178"/>
      <c r="F65" s="178"/>
      <c r="G65" s="178"/>
      <c r="H65" s="178"/>
      <c r="I65" s="178"/>
      <c r="J65" s="179">
        <f>J134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5"/>
      <c r="C66" s="176"/>
      <c r="D66" s="177" t="s">
        <v>525</v>
      </c>
      <c r="E66" s="178"/>
      <c r="F66" s="178"/>
      <c r="G66" s="178"/>
      <c r="H66" s="178"/>
      <c r="I66" s="178"/>
      <c r="J66" s="179">
        <f>J154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5"/>
      <c r="C67" s="176"/>
      <c r="D67" s="177" t="s">
        <v>526</v>
      </c>
      <c r="E67" s="178"/>
      <c r="F67" s="178"/>
      <c r="G67" s="178"/>
      <c r="H67" s="178"/>
      <c r="I67" s="178"/>
      <c r="J67" s="179">
        <f>J156</f>
        <v>0</v>
      </c>
      <c r="K67" s="176"/>
      <c r="L67" s="18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13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3" s="2" customFormat="1" ht="6.96" customHeight="1">
      <c r="A73" s="4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24.96" customHeight="1">
      <c r="A74" s="41"/>
      <c r="B74" s="42"/>
      <c r="C74" s="26" t="s">
        <v>125</v>
      </c>
      <c r="D74" s="43"/>
      <c r="E74" s="43"/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16</v>
      </c>
      <c r="D76" s="43"/>
      <c r="E76" s="43"/>
      <c r="F76" s="43"/>
      <c r="G76" s="43"/>
      <c r="H76" s="43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164" t="str">
        <f>E7</f>
        <v>Hnojiště</v>
      </c>
      <c r="F77" s="35"/>
      <c r="G77" s="35"/>
      <c r="H77" s="35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109</v>
      </c>
      <c r="D78" s="43"/>
      <c r="E78" s="43"/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72" t="str">
        <f>E9</f>
        <v>IO 01 - Přípojka elektro, elektroinstalace</v>
      </c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21</v>
      </c>
      <c r="D81" s="43"/>
      <c r="E81" s="43"/>
      <c r="F81" s="30" t="str">
        <f>F12</f>
        <v>Droužkovická 291, 431 41 Údlice</v>
      </c>
      <c r="G81" s="43"/>
      <c r="H81" s="43"/>
      <c r="I81" s="35" t="s">
        <v>23</v>
      </c>
      <c r="J81" s="75" t="str">
        <f>IF(J12="","",J12)</f>
        <v>9. 9. 2025</v>
      </c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5.15" customHeight="1">
      <c r="A83" s="41"/>
      <c r="B83" s="42"/>
      <c r="C83" s="35" t="s">
        <v>25</v>
      </c>
      <c r="D83" s="43"/>
      <c r="E83" s="43"/>
      <c r="F83" s="30" t="str">
        <f>E15</f>
        <v>VAIGL A SYN spol. s r.o.</v>
      </c>
      <c r="G83" s="43"/>
      <c r="H83" s="43"/>
      <c r="I83" s="35" t="s">
        <v>33</v>
      </c>
      <c r="J83" s="39" t="str">
        <f>E21</f>
        <v>ipon-arch, s.r.o.</v>
      </c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25.65" customHeight="1">
      <c r="A84" s="41"/>
      <c r="B84" s="42"/>
      <c r="C84" s="35" t="s">
        <v>31</v>
      </c>
      <c r="D84" s="43"/>
      <c r="E84" s="43"/>
      <c r="F84" s="30" t="str">
        <f>IF(E18="","",E18)</f>
        <v>Vyplň údaj</v>
      </c>
      <c r="G84" s="43"/>
      <c r="H84" s="43"/>
      <c r="I84" s="35" t="s">
        <v>38</v>
      </c>
      <c r="J84" s="39" t="str">
        <f>E24</f>
        <v>Kroupa &amp; Štěpánek stavby</v>
      </c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0.32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1" customFormat="1" ht="29.28" customHeight="1">
      <c r="A86" s="181"/>
      <c r="B86" s="182"/>
      <c r="C86" s="183" t="s">
        <v>126</v>
      </c>
      <c r="D86" s="184" t="s">
        <v>63</v>
      </c>
      <c r="E86" s="184" t="s">
        <v>59</v>
      </c>
      <c r="F86" s="184" t="s">
        <v>60</v>
      </c>
      <c r="G86" s="184" t="s">
        <v>127</v>
      </c>
      <c r="H86" s="184" t="s">
        <v>128</v>
      </c>
      <c r="I86" s="184" t="s">
        <v>129</v>
      </c>
      <c r="J86" s="184" t="s">
        <v>113</v>
      </c>
      <c r="K86" s="185" t="s">
        <v>130</v>
      </c>
      <c r="L86" s="186"/>
      <c r="M86" s="95" t="s">
        <v>19</v>
      </c>
      <c r="N86" s="96" t="s">
        <v>48</v>
      </c>
      <c r="O86" s="96" t="s">
        <v>131</v>
      </c>
      <c r="P86" s="96" t="s">
        <v>132</v>
      </c>
      <c r="Q86" s="96" t="s">
        <v>133</v>
      </c>
      <c r="R86" s="96" t="s">
        <v>134</v>
      </c>
      <c r="S86" s="96" t="s">
        <v>135</v>
      </c>
      <c r="T86" s="97" t="s">
        <v>136</v>
      </c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</row>
    <row r="87" s="2" customFormat="1" ht="22.8" customHeight="1">
      <c r="A87" s="41"/>
      <c r="B87" s="42"/>
      <c r="C87" s="102" t="s">
        <v>137</v>
      </c>
      <c r="D87" s="43"/>
      <c r="E87" s="43"/>
      <c r="F87" s="43"/>
      <c r="G87" s="43"/>
      <c r="H87" s="43"/>
      <c r="I87" s="43"/>
      <c r="J87" s="187">
        <f>BK87</f>
        <v>0</v>
      </c>
      <c r="K87" s="43"/>
      <c r="L87" s="47"/>
      <c r="M87" s="98"/>
      <c r="N87" s="188"/>
      <c r="O87" s="99"/>
      <c r="P87" s="189">
        <f>P88</f>
        <v>0</v>
      </c>
      <c r="Q87" s="99"/>
      <c r="R87" s="189">
        <f>R88</f>
        <v>0</v>
      </c>
      <c r="S87" s="99"/>
      <c r="T87" s="190">
        <f>T88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77</v>
      </c>
      <c r="AU87" s="20" t="s">
        <v>114</v>
      </c>
      <c r="BK87" s="191">
        <f>BK88</f>
        <v>0</v>
      </c>
    </row>
    <row r="88" s="12" customFormat="1" ht="25.92" customHeight="1">
      <c r="A88" s="12"/>
      <c r="B88" s="192"/>
      <c r="C88" s="193"/>
      <c r="D88" s="194" t="s">
        <v>77</v>
      </c>
      <c r="E88" s="195" t="s">
        <v>527</v>
      </c>
      <c r="F88" s="195" t="s">
        <v>528</v>
      </c>
      <c r="G88" s="193"/>
      <c r="H88" s="193"/>
      <c r="I88" s="196"/>
      <c r="J88" s="197">
        <f>BK88</f>
        <v>0</v>
      </c>
      <c r="K88" s="193"/>
      <c r="L88" s="198"/>
      <c r="M88" s="199"/>
      <c r="N88" s="200"/>
      <c r="O88" s="200"/>
      <c r="P88" s="201">
        <f>P89+P104+P114+P124+P134+P154+P156</f>
        <v>0</v>
      </c>
      <c r="Q88" s="200"/>
      <c r="R88" s="201">
        <f>R89+R104+R114+R124+R134+R154+R156</f>
        <v>0</v>
      </c>
      <c r="S88" s="200"/>
      <c r="T88" s="202">
        <f>T89+T104+T114+T124+T134+T154+T156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3" t="s">
        <v>147</v>
      </c>
      <c r="AT88" s="204" t="s">
        <v>77</v>
      </c>
      <c r="AU88" s="204" t="s">
        <v>78</v>
      </c>
      <c r="AY88" s="203" t="s">
        <v>140</v>
      </c>
      <c r="BK88" s="205">
        <f>BK89+BK104+BK114+BK124+BK134+BK154+BK156</f>
        <v>0</v>
      </c>
    </row>
    <row r="89" s="12" customFormat="1" ht="22.8" customHeight="1">
      <c r="A89" s="12"/>
      <c r="B89" s="192"/>
      <c r="C89" s="193"/>
      <c r="D89" s="194" t="s">
        <v>77</v>
      </c>
      <c r="E89" s="206" t="s">
        <v>529</v>
      </c>
      <c r="F89" s="206" t="s">
        <v>530</v>
      </c>
      <c r="G89" s="193"/>
      <c r="H89" s="193"/>
      <c r="I89" s="196"/>
      <c r="J89" s="207">
        <f>BK89</f>
        <v>0</v>
      </c>
      <c r="K89" s="193"/>
      <c r="L89" s="198"/>
      <c r="M89" s="199"/>
      <c r="N89" s="200"/>
      <c r="O89" s="200"/>
      <c r="P89" s="201">
        <f>SUM(P90:P103)</f>
        <v>0</v>
      </c>
      <c r="Q89" s="200"/>
      <c r="R89" s="201">
        <f>SUM(R90:R103)</f>
        <v>0</v>
      </c>
      <c r="S89" s="200"/>
      <c r="T89" s="202">
        <f>SUM(T90:T103)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3" t="s">
        <v>147</v>
      </c>
      <c r="AT89" s="204" t="s">
        <v>77</v>
      </c>
      <c r="AU89" s="204" t="s">
        <v>86</v>
      </c>
      <c r="AY89" s="203" t="s">
        <v>140</v>
      </c>
      <c r="BK89" s="205">
        <f>SUM(BK90:BK103)</f>
        <v>0</v>
      </c>
    </row>
    <row r="90" s="2" customFormat="1" ht="16.5" customHeight="1">
      <c r="A90" s="41"/>
      <c r="B90" s="42"/>
      <c r="C90" s="208" t="s">
        <v>86</v>
      </c>
      <c r="D90" s="208" t="s">
        <v>142</v>
      </c>
      <c r="E90" s="209" t="s">
        <v>531</v>
      </c>
      <c r="F90" s="210" t="s">
        <v>532</v>
      </c>
      <c r="G90" s="211" t="s">
        <v>533</v>
      </c>
      <c r="H90" s="212">
        <v>1</v>
      </c>
      <c r="I90" s="213"/>
      <c r="J90" s="214">
        <f>ROUND(I90*H90,2)</f>
        <v>0</v>
      </c>
      <c r="K90" s="210" t="s">
        <v>19</v>
      </c>
      <c r="L90" s="47"/>
      <c r="M90" s="215" t="s">
        <v>19</v>
      </c>
      <c r="N90" s="216" t="s">
        <v>49</v>
      </c>
      <c r="O90" s="87"/>
      <c r="P90" s="217">
        <f>O90*H90</f>
        <v>0</v>
      </c>
      <c r="Q90" s="217">
        <v>0</v>
      </c>
      <c r="R90" s="217">
        <f>Q90*H90</f>
        <v>0</v>
      </c>
      <c r="S90" s="217">
        <v>0</v>
      </c>
      <c r="T90" s="218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9" t="s">
        <v>534</v>
      </c>
      <c r="AT90" s="219" t="s">
        <v>142</v>
      </c>
      <c r="AU90" s="219" t="s">
        <v>88</v>
      </c>
      <c r="AY90" s="20" t="s">
        <v>140</v>
      </c>
      <c r="BE90" s="220">
        <f>IF(N90="základní",J90,0)</f>
        <v>0</v>
      </c>
      <c r="BF90" s="220">
        <f>IF(N90="snížená",J90,0)</f>
        <v>0</v>
      </c>
      <c r="BG90" s="220">
        <f>IF(N90="zákl. přenesená",J90,0)</f>
        <v>0</v>
      </c>
      <c r="BH90" s="220">
        <f>IF(N90="sníž. přenesená",J90,0)</f>
        <v>0</v>
      </c>
      <c r="BI90" s="220">
        <f>IF(N90="nulová",J90,0)</f>
        <v>0</v>
      </c>
      <c r="BJ90" s="20" t="s">
        <v>86</v>
      </c>
      <c r="BK90" s="220">
        <f>ROUND(I90*H90,2)</f>
        <v>0</v>
      </c>
      <c r="BL90" s="20" t="s">
        <v>534</v>
      </c>
      <c r="BM90" s="219" t="s">
        <v>535</v>
      </c>
    </row>
    <row r="91" s="2" customFormat="1" ht="16.5" customHeight="1">
      <c r="A91" s="41"/>
      <c r="B91" s="42"/>
      <c r="C91" s="208" t="s">
        <v>88</v>
      </c>
      <c r="D91" s="208" t="s">
        <v>142</v>
      </c>
      <c r="E91" s="209" t="s">
        <v>536</v>
      </c>
      <c r="F91" s="210" t="s">
        <v>537</v>
      </c>
      <c r="G91" s="211" t="s">
        <v>538</v>
      </c>
      <c r="H91" s="212">
        <v>1</v>
      </c>
      <c r="I91" s="213"/>
      <c r="J91" s="214">
        <f>ROUND(I91*H91,2)</f>
        <v>0</v>
      </c>
      <c r="K91" s="210" t="s">
        <v>19</v>
      </c>
      <c r="L91" s="47"/>
      <c r="M91" s="215" t="s">
        <v>19</v>
      </c>
      <c r="N91" s="216" t="s">
        <v>49</v>
      </c>
      <c r="O91" s="87"/>
      <c r="P91" s="217">
        <f>O91*H91</f>
        <v>0</v>
      </c>
      <c r="Q91" s="217">
        <v>0</v>
      </c>
      <c r="R91" s="217">
        <f>Q91*H91</f>
        <v>0</v>
      </c>
      <c r="S91" s="217">
        <v>0</v>
      </c>
      <c r="T91" s="218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9" t="s">
        <v>534</v>
      </c>
      <c r="AT91" s="219" t="s">
        <v>142</v>
      </c>
      <c r="AU91" s="219" t="s">
        <v>88</v>
      </c>
      <c r="AY91" s="20" t="s">
        <v>140</v>
      </c>
      <c r="BE91" s="220">
        <f>IF(N91="základní",J91,0)</f>
        <v>0</v>
      </c>
      <c r="BF91" s="220">
        <f>IF(N91="snížená",J91,0)</f>
        <v>0</v>
      </c>
      <c r="BG91" s="220">
        <f>IF(N91="zákl. přenesená",J91,0)</f>
        <v>0</v>
      </c>
      <c r="BH91" s="220">
        <f>IF(N91="sníž. přenesená",J91,0)</f>
        <v>0</v>
      </c>
      <c r="BI91" s="220">
        <f>IF(N91="nulová",J91,0)</f>
        <v>0</v>
      </c>
      <c r="BJ91" s="20" t="s">
        <v>86</v>
      </c>
      <c r="BK91" s="220">
        <f>ROUND(I91*H91,2)</f>
        <v>0</v>
      </c>
      <c r="BL91" s="20" t="s">
        <v>534</v>
      </c>
      <c r="BM91" s="219" t="s">
        <v>539</v>
      </c>
    </row>
    <row r="92" s="2" customFormat="1" ht="16.5" customHeight="1">
      <c r="A92" s="41"/>
      <c r="B92" s="42"/>
      <c r="C92" s="208" t="s">
        <v>104</v>
      </c>
      <c r="D92" s="208" t="s">
        <v>142</v>
      </c>
      <c r="E92" s="209" t="s">
        <v>540</v>
      </c>
      <c r="F92" s="210" t="s">
        <v>541</v>
      </c>
      <c r="G92" s="211" t="s">
        <v>538</v>
      </c>
      <c r="H92" s="212">
        <v>2</v>
      </c>
      <c r="I92" s="213"/>
      <c r="J92" s="214">
        <f>ROUND(I92*H92,2)</f>
        <v>0</v>
      </c>
      <c r="K92" s="210" t="s">
        <v>19</v>
      </c>
      <c r="L92" s="47"/>
      <c r="M92" s="215" t="s">
        <v>19</v>
      </c>
      <c r="N92" s="216" t="s">
        <v>49</v>
      </c>
      <c r="O92" s="87"/>
      <c r="P92" s="217">
        <f>O92*H92</f>
        <v>0</v>
      </c>
      <c r="Q92" s="217">
        <v>0</v>
      </c>
      <c r="R92" s="217">
        <f>Q92*H92</f>
        <v>0</v>
      </c>
      <c r="S92" s="217">
        <v>0</v>
      </c>
      <c r="T92" s="218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9" t="s">
        <v>534</v>
      </c>
      <c r="AT92" s="219" t="s">
        <v>142</v>
      </c>
      <c r="AU92" s="219" t="s">
        <v>88</v>
      </c>
      <c r="AY92" s="20" t="s">
        <v>140</v>
      </c>
      <c r="BE92" s="220">
        <f>IF(N92="základní",J92,0)</f>
        <v>0</v>
      </c>
      <c r="BF92" s="220">
        <f>IF(N92="snížená",J92,0)</f>
        <v>0</v>
      </c>
      <c r="BG92" s="220">
        <f>IF(N92="zákl. přenesená",J92,0)</f>
        <v>0</v>
      </c>
      <c r="BH92" s="220">
        <f>IF(N92="sníž. přenesená",J92,0)</f>
        <v>0</v>
      </c>
      <c r="BI92" s="220">
        <f>IF(N92="nulová",J92,0)</f>
        <v>0</v>
      </c>
      <c r="BJ92" s="20" t="s">
        <v>86</v>
      </c>
      <c r="BK92" s="220">
        <f>ROUND(I92*H92,2)</f>
        <v>0</v>
      </c>
      <c r="BL92" s="20" t="s">
        <v>534</v>
      </c>
      <c r="BM92" s="219" t="s">
        <v>542</v>
      </c>
    </row>
    <row r="93" s="2" customFormat="1" ht="16.5" customHeight="1">
      <c r="A93" s="41"/>
      <c r="B93" s="42"/>
      <c r="C93" s="208" t="s">
        <v>147</v>
      </c>
      <c r="D93" s="208" t="s">
        <v>142</v>
      </c>
      <c r="E93" s="209" t="s">
        <v>543</v>
      </c>
      <c r="F93" s="210" t="s">
        <v>544</v>
      </c>
      <c r="G93" s="211" t="s">
        <v>538</v>
      </c>
      <c r="H93" s="212">
        <v>1</v>
      </c>
      <c r="I93" s="213"/>
      <c r="J93" s="214">
        <f>ROUND(I93*H93,2)</f>
        <v>0</v>
      </c>
      <c r="K93" s="210" t="s">
        <v>19</v>
      </c>
      <c r="L93" s="47"/>
      <c r="M93" s="215" t="s">
        <v>19</v>
      </c>
      <c r="N93" s="216" t="s">
        <v>49</v>
      </c>
      <c r="O93" s="87"/>
      <c r="P93" s="217">
        <f>O93*H93</f>
        <v>0</v>
      </c>
      <c r="Q93" s="217">
        <v>0</v>
      </c>
      <c r="R93" s="217">
        <f>Q93*H93</f>
        <v>0</v>
      </c>
      <c r="S93" s="217">
        <v>0</v>
      </c>
      <c r="T93" s="218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9" t="s">
        <v>534</v>
      </c>
      <c r="AT93" s="219" t="s">
        <v>142</v>
      </c>
      <c r="AU93" s="219" t="s">
        <v>88</v>
      </c>
      <c r="AY93" s="20" t="s">
        <v>140</v>
      </c>
      <c r="BE93" s="220">
        <f>IF(N93="základní",J93,0)</f>
        <v>0</v>
      </c>
      <c r="BF93" s="220">
        <f>IF(N93="snížená",J93,0)</f>
        <v>0</v>
      </c>
      <c r="BG93" s="220">
        <f>IF(N93="zákl. přenesená",J93,0)</f>
        <v>0</v>
      </c>
      <c r="BH93" s="220">
        <f>IF(N93="sníž. přenesená",J93,0)</f>
        <v>0</v>
      </c>
      <c r="BI93" s="220">
        <f>IF(N93="nulová",J93,0)</f>
        <v>0</v>
      </c>
      <c r="BJ93" s="20" t="s">
        <v>86</v>
      </c>
      <c r="BK93" s="220">
        <f>ROUND(I93*H93,2)</f>
        <v>0</v>
      </c>
      <c r="BL93" s="20" t="s">
        <v>534</v>
      </c>
      <c r="BM93" s="219" t="s">
        <v>545</v>
      </c>
    </row>
    <row r="94" s="2" customFormat="1" ht="16.5" customHeight="1">
      <c r="A94" s="41"/>
      <c r="B94" s="42"/>
      <c r="C94" s="208" t="s">
        <v>169</v>
      </c>
      <c r="D94" s="208" t="s">
        <v>142</v>
      </c>
      <c r="E94" s="209" t="s">
        <v>546</v>
      </c>
      <c r="F94" s="210" t="s">
        <v>547</v>
      </c>
      <c r="G94" s="211" t="s">
        <v>538</v>
      </c>
      <c r="H94" s="212">
        <v>4</v>
      </c>
      <c r="I94" s="213"/>
      <c r="J94" s="214">
        <f>ROUND(I94*H94,2)</f>
        <v>0</v>
      </c>
      <c r="K94" s="210" t="s">
        <v>19</v>
      </c>
      <c r="L94" s="47"/>
      <c r="M94" s="215" t="s">
        <v>19</v>
      </c>
      <c r="N94" s="216" t="s">
        <v>49</v>
      </c>
      <c r="O94" s="87"/>
      <c r="P94" s="217">
        <f>O94*H94</f>
        <v>0</v>
      </c>
      <c r="Q94" s="217">
        <v>0</v>
      </c>
      <c r="R94" s="217">
        <f>Q94*H94</f>
        <v>0</v>
      </c>
      <c r="S94" s="217">
        <v>0</v>
      </c>
      <c r="T94" s="218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9" t="s">
        <v>534</v>
      </c>
      <c r="AT94" s="219" t="s">
        <v>142</v>
      </c>
      <c r="AU94" s="219" t="s">
        <v>88</v>
      </c>
      <c r="AY94" s="20" t="s">
        <v>140</v>
      </c>
      <c r="BE94" s="220">
        <f>IF(N94="základní",J94,0)</f>
        <v>0</v>
      </c>
      <c r="BF94" s="220">
        <f>IF(N94="snížená",J94,0)</f>
        <v>0</v>
      </c>
      <c r="BG94" s="220">
        <f>IF(N94="zákl. přenesená",J94,0)</f>
        <v>0</v>
      </c>
      <c r="BH94" s="220">
        <f>IF(N94="sníž. přenesená",J94,0)</f>
        <v>0</v>
      </c>
      <c r="BI94" s="220">
        <f>IF(N94="nulová",J94,0)</f>
        <v>0</v>
      </c>
      <c r="BJ94" s="20" t="s">
        <v>86</v>
      </c>
      <c r="BK94" s="220">
        <f>ROUND(I94*H94,2)</f>
        <v>0</v>
      </c>
      <c r="BL94" s="20" t="s">
        <v>534</v>
      </c>
      <c r="BM94" s="219" t="s">
        <v>548</v>
      </c>
    </row>
    <row r="95" s="2" customFormat="1" ht="16.5" customHeight="1">
      <c r="A95" s="41"/>
      <c r="B95" s="42"/>
      <c r="C95" s="208" t="s">
        <v>178</v>
      </c>
      <c r="D95" s="208" t="s">
        <v>142</v>
      </c>
      <c r="E95" s="209" t="s">
        <v>549</v>
      </c>
      <c r="F95" s="210" t="s">
        <v>550</v>
      </c>
      <c r="G95" s="211" t="s">
        <v>538</v>
      </c>
      <c r="H95" s="212">
        <v>1</v>
      </c>
      <c r="I95" s="213"/>
      <c r="J95" s="214">
        <f>ROUND(I95*H95,2)</f>
        <v>0</v>
      </c>
      <c r="K95" s="210" t="s">
        <v>19</v>
      </c>
      <c r="L95" s="47"/>
      <c r="M95" s="215" t="s">
        <v>19</v>
      </c>
      <c r="N95" s="216" t="s">
        <v>49</v>
      </c>
      <c r="O95" s="87"/>
      <c r="P95" s="217">
        <f>O95*H95</f>
        <v>0</v>
      </c>
      <c r="Q95" s="217">
        <v>0</v>
      </c>
      <c r="R95" s="217">
        <f>Q95*H95</f>
        <v>0</v>
      </c>
      <c r="S95" s="217">
        <v>0</v>
      </c>
      <c r="T95" s="218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9" t="s">
        <v>534</v>
      </c>
      <c r="AT95" s="219" t="s">
        <v>142</v>
      </c>
      <c r="AU95" s="219" t="s">
        <v>88</v>
      </c>
      <c r="AY95" s="20" t="s">
        <v>140</v>
      </c>
      <c r="BE95" s="220">
        <f>IF(N95="základní",J95,0)</f>
        <v>0</v>
      </c>
      <c r="BF95" s="220">
        <f>IF(N95="snížená",J95,0)</f>
        <v>0</v>
      </c>
      <c r="BG95" s="220">
        <f>IF(N95="zákl. přenesená",J95,0)</f>
        <v>0</v>
      </c>
      <c r="BH95" s="220">
        <f>IF(N95="sníž. přenesená",J95,0)</f>
        <v>0</v>
      </c>
      <c r="BI95" s="220">
        <f>IF(N95="nulová",J95,0)</f>
        <v>0</v>
      </c>
      <c r="BJ95" s="20" t="s">
        <v>86</v>
      </c>
      <c r="BK95" s="220">
        <f>ROUND(I95*H95,2)</f>
        <v>0</v>
      </c>
      <c r="BL95" s="20" t="s">
        <v>534</v>
      </c>
      <c r="BM95" s="219" t="s">
        <v>551</v>
      </c>
    </row>
    <row r="96" s="2" customFormat="1" ht="16.5" customHeight="1">
      <c r="A96" s="41"/>
      <c r="B96" s="42"/>
      <c r="C96" s="208" t="s">
        <v>184</v>
      </c>
      <c r="D96" s="208" t="s">
        <v>142</v>
      </c>
      <c r="E96" s="209" t="s">
        <v>552</v>
      </c>
      <c r="F96" s="210" t="s">
        <v>553</v>
      </c>
      <c r="G96" s="211" t="s">
        <v>538</v>
      </c>
      <c r="H96" s="212">
        <v>1</v>
      </c>
      <c r="I96" s="213"/>
      <c r="J96" s="214">
        <f>ROUND(I96*H96,2)</f>
        <v>0</v>
      </c>
      <c r="K96" s="210" t="s">
        <v>19</v>
      </c>
      <c r="L96" s="47"/>
      <c r="M96" s="215" t="s">
        <v>19</v>
      </c>
      <c r="N96" s="216" t="s">
        <v>49</v>
      </c>
      <c r="O96" s="87"/>
      <c r="P96" s="217">
        <f>O96*H96</f>
        <v>0</v>
      </c>
      <c r="Q96" s="217">
        <v>0</v>
      </c>
      <c r="R96" s="217">
        <f>Q96*H96</f>
        <v>0</v>
      </c>
      <c r="S96" s="217">
        <v>0</v>
      </c>
      <c r="T96" s="218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9" t="s">
        <v>534</v>
      </c>
      <c r="AT96" s="219" t="s">
        <v>142</v>
      </c>
      <c r="AU96" s="219" t="s">
        <v>88</v>
      </c>
      <c r="AY96" s="20" t="s">
        <v>140</v>
      </c>
      <c r="BE96" s="220">
        <f>IF(N96="základní",J96,0)</f>
        <v>0</v>
      </c>
      <c r="BF96" s="220">
        <f>IF(N96="snížená",J96,0)</f>
        <v>0</v>
      </c>
      <c r="BG96" s="220">
        <f>IF(N96="zákl. přenesená",J96,0)</f>
        <v>0</v>
      </c>
      <c r="BH96" s="220">
        <f>IF(N96="sníž. přenesená",J96,0)</f>
        <v>0</v>
      </c>
      <c r="BI96" s="220">
        <f>IF(N96="nulová",J96,0)</f>
        <v>0</v>
      </c>
      <c r="BJ96" s="20" t="s">
        <v>86</v>
      </c>
      <c r="BK96" s="220">
        <f>ROUND(I96*H96,2)</f>
        <v>0</v>
      </c>
      <c r="BL96" s="20" t="s">
        <v>534</v>
      </c>
      <c r="BM96" s="219" t="s">
        <v>554</v>
      </c>
    </row>
    <row r="97" s="2" customFormat="1" ht="16.5" customHeight="1">
      <c r="A97" s="41"/>
      <c r="B97" s="42"/>
      <c r="C97" s="208" t="s">
        <v>190</v>
      </c>
      <c r="D97" s="208" t="s">
        <v>142</v>
      </c>
      <c r="E97" s="209" t="s">
        <v>555</v>
      </c>
      <c r="F97" s="210" t="s">
        <v>556</v>
      </c>
      <c r="G97" s="211" t="s">
        <v>538</v>
      </c>
      <c r="H97" s="212">
        <v>1</v>
      </c>
      <c r="I97" s="213"/>
      <c r="J97" s="214">
        <f>ROUND(I97*H97,2)</f>
        <v>0</v>
      </c>
      <c r="K97" s="210" t="s">
        <v>19</v>
      </c>
      <c r="L97" s="47"/>
      <c r="M97" s="215" t="s">
        <v>19</v>
      </c>
      <c r="N97" s="216" t="s">
        <v>49</v>
      </c>
      <c r="O97" s="87"/>
      <c r="P97" s="217">
        <f>O97*H97</f>
        <v>0</v>
      </c>
      <c r="Q97" s="217">
        <v>0</v>
      </c>
      <c r="R97" s="217">
        <f>Q97*H97</f>
        <v>0</v>
      </c>
      <c r="S97" s="217">
        <v>0</v>
      </c>
      <c r="T97" s="218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9" t="s">
        <v>534</v>
      </c>
      <c r="AT97" s="219" t="s">
        <v>142</v>
      </c>
      <c r="AU97" s="219" t="s">
        <v>88</v>
      </c>
      <c r="AY97" s="20" t="s">
        <v>140</v>
      </c>
      <c r="BE97" s="220">
        <f>IF(N97="základní",J97,0)</f>
        <v>0</v>
      </c>
      <c r="BF97" s="220">
        <f>IF(N97="snížená",J97,0)</f>
        <v>0</v>
      </c>
      <c r="BG97" s="220">
        <f>IF(N97="zákl. přenesená",J97,0)</f>
        <v>0</v>
      </c>
      <c r="BH97" s="220">
        <f>IF(N97="sníž. přenesená",J97,0)</f>
        <v>0</v>
      </c>
      <c r="BI97" s="220">
        <f>IF(N97="nulová",J97,0)</f>
        <v>0</v>
      </c>
      <c r="BJ97" s="20" t="s">
        <v>86</v>
      </c>
      <c r="BK97" s="220">
        <f>ROUND(I97*H97,2)</f>
        <v>0</v>
      </c>
      <c r="BL97" s="20" t="s">
        <v>534</v>
      </c>
      <c r="BM97" s="219" t="s">
        <v>557</v>
      </c>
    </row>
    <row r="98" s="2" customFormat="1" ht="16.5" customHeight="1">
      <c r="A98" s="41"/>
      <c r="B98" s="42"/>
      <c r="C98" s="208" t="s">
        <v>197</v>
      </c>
      <c r="D98" s="208" t="s">
        <v>142</v>
      </c>
      <c r="E98" s="209" t="s">
        <v>558</v>
      </c>
      <c r="F98" s="210" t="s">
        <v>559</v>
      </c>
      <c r="G98" s="211" t="s">
        <v>538</v>
      </c>
      <c r="H98" s="212">
        <v>1</v>
      </c>
      <c r="I98" s="213"/>
      <c r="J98" s="214">
        <f>ROUND(I98*H98,2)</f>
        <v>0</v>
      </c>
      <c r="K98" s="210" t="s">
        <v>19</v>
      </c>
      <c r="L98" s="47"/>
      <c r="M98" s="215" t="s">
        <v>19</v>
      </c>
      <c r="N98" s="216" t="s">
        <v>49</v>
      </c>
      <c r="O98" s="87"/>
      <c r="P98" s="217">
        <f>O98*H98</f>
        <v>0</v>
      </c>
      <c r="Q98" s="217">
        <v>0</v>
      </c>
      <c r="R98" s="217">
        <f>Q98*H98</f>
        <v>0</v>
      </c>
      <c r="S98" s="217">
        <v>0</v>
      </c>
      <c r="T98" s="218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9" t="s">
        <v>534</v>
      </c>
      <c r="AT98" s="219" t="s">
        <v>142</v>
      </c>
      <c r="AU98" s="219" t="s">
        <v>88</v>
      </c>
      <c r="AY98" s="20" t="s">
        <v>140</v>
      </c>
      <c r="BE98" s="220">
        <f>IF(N98="základní",J98,0)</f>
        <v>0</v>
      </c>
      <c r="BF98" s="220">
        <f>IF(N98="snížená",J98,0)</f>
        <v>0</v>
      </c>
      <c r="BG98" s="220">
        <f>IF(N98="zákl. přenesená",J98,0)</f>
        <v>0</v>
      </c>
      <c r="BH98" s="220">
        <f>IF(N98="sníž. přenesená",J98,0)</f>
        <v>0</v>
      </c>
      <c r="BI98" s="220">
        <f>IF(N98="nulová",J98,0)</f>
        <v>0</v>
      </c>
      <c r="BJ98" s="20" t="s">
        <v>86</v>
      </c>
      <c r="BK98" s="220">
        <f>ROUND(I98*H98,2)</f>
        <v>0</v>
      </c>
      <c r="BL98" s="20" t="s">
        <v>534</v>
      </c>
      <c r="BM98" s="219" t="s">
        <v>560</v>
      </c>
    </row>
    <row r="99" s="2" customFormat="1" ht="16.5" customHeight="1">
      <c r="A99" s="41"/>
      <c r="B99" s="42"/>
      <c r="C99" s="208" t="s">
        <v>202</v>
      </c>
      <c r="D99" s="208" t="s">
        <v>142</v>
      </c>
      <c r="E99" s="209" t="s">
        <v>561</v>
      </c>
      <c r="F99" s="210" t="s">
        <v>562</v>
      </c>
      <c r="G99" s="211" t="s">
        <v>538</v>
      </c>
      <c r="H99" s="212">
        <v>2</v>
      </c>
      <c r="I99" s="213"/>
      <c r="J99" s="214">
        <f>ROUND(I99*H99,2)</f>
        <v>0</v>
      </c>
      <c r="K99" s="210" t="s">
        <v>19</v>
      </c>
      <c r="L99" s="47"/>
      <c r="M99" s="215" t="s">
        <v>19</v>
      </c>
      <c r="N99" s="216" t="s">
        <v>49</v>
      </c>
      <c r="O99" s="87"/>
      <c r="P99" s="217">
        <f>O99*H99</f>
        <v>0</v>
      </c>
      <c r="Q99" s="217">
        <v>0</v>
      </c>
      <c r="R99" s="217">
        <f>Q99*H99</f>
        <v>0</v>
      </c>
      <c r="S99" s="217">
        <v>0</v>
      </c>
      <c r="T99" s="218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9" t="s">
        <v>534</v>
      </c>
      <c r="AT99" s="219" t="s">
        <v>142</v>
      </c>
      <c r="AU99" s="219" t="s">
        <v>88</v>
      </c>
      <c r="AY99" s="20" t="s">
        <v>140</v>
      </c>
      <c r="BE99" s="220">
        <f>IF(N99="základní",J99,0)</f>
        <v>0</v>
      </c>
      <c r="BF99" s="220">
        <f>IF(N99="snížená",J99,0)</f>
        <v>0</v>
      </c>
      <c r="BG99" s="220">
        <f>IF(N99="zákl. přenesená",J99,0)</f>
        <v>0</v>
      </c>
      <c r="BH99" s="220">
        <f>IF(N99="sníž. přenesená",J99,0)</f>
        <v>0</v>
      </c>
      <c r="BI99" s="220">
        <f>IF(N99="nulová",J99,0)</f>
        <v>0</v>
      </c>
      <c r="BJ99" s="20" t="s">
        <v>86</v>
      </c>
      <c r="BK99" s="220">
        <f>ROUND(I99*H99,2)</f>
        <v>0</v>
      </c>
      <c r="BL99" s="20" t="s">
        <v>534</v>
      </c>
      <c r="BM99" s="219" t="s">
        <v>563</v>
      </c>
    </row>
    <row r="100" s="2" customFormat="1" ht="16.5" customHeight="1">
      <c r="A100" s="41"/>
      <c r="B100" s="42"/>
      <c r="C100" s="208" t="s">
        <v>208</v>
      </c>
      <c r="D100" s="208" t="s">
        <v>142</v>
      </c>
      <c r="E100" s="209" t="s">
        <v>564</v>
      </c>
      <c r="F100" s="210" t="s">
        <v>565</v>
      </c>
      <c r="G100" s="211" t="s">
        <v>538</v>
      </c>
      <c r="H100" s="212">
        <v>2</v>
      </c>
      <c r="I100" s="213"/>
      <c r="J100" s="214">
        <f>ROUND(I100*H100,2)</f>
        <v>0</v>
      </c>
      <c r="K100" s="210" t="s">
        <v>19</v>
      </c>
      <c r="L100" s="47"/>
      <c r="M100" s="215" t="s">
        <v>19</v>
      </c>
      <c r="N100" s="216" t="s">
        <v>49</v>
      </c>
      <c r="O100" s="87"/>
      <c r="P100" s="217">
        <f>O100*H100</f>
        <v>0</v>
      </c>
      <c r="Q100" s="217">
        <v>0</v>
      </c>
      <c r="R100" s="217">
        <f>Q100*H100</f>
        <v>0</v>
      </c>
      <c r="S100" s="217">
        <v>0</v>
      </c>
      <c r="T100" s="218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9" t="s">
        <v>534</v>
      </c>
      <c r="AT100" s="219" t="s">
        <v>142</v>
      </c>
      <c r="AU100" s="219" t="s">
        <v>88</v>
      </c>
      <c r="AY100" s="20" t="s">
        <v>140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20" t="s">
        <v>86</v>
      </c>
      <c r="BK100" s="220">
        <f>ROUND(I100*H100,2)</f>
        <v>0</v>
      </c>
      <c r="BL100" s="20" t="s">
        <v>534</v>
      </c>
      <c r="BM100" s="219" t="s">
        <v>566</v>
      </c>
    </row>
    <row r="101" s="2" customFormat="1" ht="16.5" customHeight="1">
      <c r="A101" s="41"/>
      <c r="B101" s="42"/>
      <c r="C101" s="208" t="s">
        <v>8</v>
      </c>
      <c r="D101" s="208" t="s">
        <v>142</v>
      </c>
      <c r="E101" s="209" t="s">
        <v>567</v>
      </c>
      <c r="F101" s="210" t="s">
        <v>568</v>
      </c>
      <c r="G101" s="211" t="s">
        <v>538</v>
      </c>
      <c r="H101" s="212">
        <v>1</v>
      </c>
      <c r="I101" s="213"/>
      <c r="J101" s="214">
        <f>ROUND(I101*H101,2)</f>
        <v>0</v>
      </c>
      <c r="K101" s="210" t="s">
        <v>19</v>
      </c>
      <c r="L101" s="47"/>
      <c r="M101" s="215" t="s">
        <v>19</v>
      </c>
      <c r="N101" s="216" t="s">
        <v>49</v>
      </c>
      <c r="O101" s="87"/>
      <c r="P101" s="217">
        <f>O101*H101</f>
        <v>0</v>
      </c>
      <c r="Q101" s="217">
        <v>0</v>
      </c>
      <c r="R101" s="217">
        <f>Q101*H101</f>
        <v>0</v>
      </c>
      <c r="S101" s="217">
        <v>0</v>
      </c>
      <c r="T101" s="218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9" t="s">
        <v>534</v>
      </c>
      <c r="AT101" s="219" t="s">
        <v>142</v>
      </c>
      <c r="AU101" s="219" t="s">
        <v>88</v>
      </c>
      <c r="AY101" s="20" t="s">
        <v>140</v>
      </c>
      <c r="BE101" s="220">
        <f>IF(N101="základní",J101,0)</f>
        <v>0</v>
      </c>
      <c r="BF101" s="220">
        <f>IF(N101="snížená",J101,0)</f>
        <v>0</v>
      </c>
      <c r="BG101" s="220">
        <f>IF(N101="zákl. přenesená",J101,0)</f>
        <v>0</v>
      </c>
      <c r="BH101" s="220">
        <f>IF(N101="sníž. přenesená",J101,0)</f>
        <v>0</v>
      </c>
      <c r="BI101" s="220">
        <f>IF(N101="nulová",J101,0)</f>
        <v>0</v>
      </c>
      <c r="BJ101" s="20" t="s">
        <v>86</v>
      </c>
      <c r="BK101" s="220">
        <f>ROUND(I101*H101,2)</f>
        <v>0</v>
      </c>
      <c r="BL101" s="20" t="s">
        <v>534</v>
      </c>
      <c r="BM101" s="219" t="s">
        <v>569</v>
      </c>
    </row>
    <row r="102" s="2" customFormat="1" ht="16.5" customHeight="1">
      <c r="A102" s="41"/>
      <c r="B102" s="42"/>
      <c r="C102" s="208" t="s">
        <v>226</v>
      </c>
      <c r="D102" s="208" t="s">
        <v>142</v>
      </c>
      <c r="E102" s="209" t="s">
        <v>570</v>
      </c>
      <c r="F102" s="210" t="s">
        <v>571</v>
      </c>
      <c r="G102" s="211" t="s">
        <v>538</v>
      </c>
      <c r="H102" s="212">
        <v>4</v>
      </c>
      <c r="I102" s="213"/>
      <c r="J102" s="214">
        <f>ROUND(I102*H102,2)</f>
        <v>0</v>
      </c>
      <c r="K102" s="210" t="s">
        <v>19</v>
      </c>
      <c r="L102" s="47"/>
      <c r="M102" s="215" t="s">
        <v>19</v>
      </c>
      <c r="N102" s="216" t="s">
        <v>49</v>
      </c>
      <c r="O102" s="87"/>
      <c r="P102" s="217">
        <f>O102*H102</f>
        <v>0</v>
      </c>
      <c r="Q102" s="217">
        <v>0</v>
      </c>
      <c r="R102" s="217">
        <f>Q102*H102</f>
        <v>0</v>
      </c>
      <c r="S102" s="217">
        <v>0</v>
      </c>
      <c r="T102" s="218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9" t="s">
        <v>534</v>
      </c>
      <c r="AT102" s="219" t="s">
        <v>142</v>
      </c>
      <c r="AU102" s="219" t="s">
        <v>88</v>
      </c>
      <c r="AY102" s="20" t="s">
        <v>140</v>
      </c>
      <c r="BE102" s="220">
        <f>IF(N102="základní",J102,0)</f>
        <v>0</v>
      </c>
      <c r="BF102" s="220">
        <f>IF(N102="snížená",J102,0)</f>
        <v>0</v>
      </c>
      <c r="BG102" s="220">
        <f>IF(N102="zákl. přenesená",J102,0)</f>
        <v>0</v>
      </c>
      <c r="BH102" s="220">
        <f>IF(N102="sníž. přenesená",J102,0)</f>
        <v>0</v>
      </c>
      <c r="BI102" s="220">
        <f>IF(N102="nulová",J102,0)</f>
        <v>0</v>
      </c>
      <c r="BJ102" s="20" t="s">
        <v>86</v>
      </c>
      <c r="BK102" s="220">
        <f>ROUND(I102*H102,2)</f>
        <v>0</v>
      </c>
      <c r="BL102" s="20" t="s">
        <v>534</v>
      </c>
      <c r="BM102" s="219" t="s">
        <v>572</v>
      </c>
    </row>
    <row r="103" s="2" customFormat="1" ht="16.5" customHeight="1">
      <c r="A103" s="41"/>
      <c r="B103" s="42"/>
      <c r="C103" s="208" t="s">
        <v>232</v>
      </c>
      <c r="D103" s="208" t="s">
        <v>142</v>
      </c>
      <c r="E103" s="209" t="s">
        <v>573</v>
      </c>
      <c r="F103" s="210" t="s">
        <v>574</v>
      </c>
      <c r="G103" s="211" t="s">
        <v>538</v>
      </c>
      <c r="H103" s="212">
        <v>1</v>
      </c>
      <c r="I103" s="213"/>
      <c r="J103" s="214">
        <f>ROUND(I103*H103,2)</f>
        <v>0</v>
      </c>
      <c r="K103" s="210" t="s">
        <v>19</v>
      </c>
      <c r="L103" s="47"/>
      <c r="M103" s="215" t="s">
        <v>19</v>
      </c>
      <c r="N103" s="216" t="s">
        <v>49</v>
      </c>
      <c r="O103" s="87"/>
      <c r="P103" s="217">
        <f>O103*H103</f>
        <v>0</v>
      </c>
      <c r="Q103" s="217">
        <v>0</v>
      </c>
      <c r="R103" s="217">
        <f>Q103*H103</f>
        <v>0</v>
      </c>
      <c r="S103" s="217">
        <v>0</v>
      </c>
      <c r="T103" s="218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9" t="s">
        <v>534</v>
      </c>
      <c r="AT103" s="219" t="s">
        <v>142</v>
      </c>
      <c r="AU103" s="219" t="s">
        <v>88</v>
      </c>
      <c r="AY103" s="20" t="s">
        <v>140</v>
      </c>
      <c r="BE103" s="220">
        <f>IF(N103="základní",J103,0)</f>
        <v>0</v>
      </c>
      <c r="BF103" s="220">
        <f>IF(N103="snížená",J103,0)</f>
        <v>0</v>
      </c>
      <c r="BG103" s="220">
        <f>IF(N103="zákl. přenesená",J103,0)</f>
        <v>0</v>
      </c>
      <c r="BH103" s="220">
        <f>IF(N103="sníž. přenesená",J103,0)</f>
        <v>0</v>
      </c>
      <c r="BI103" s="220">
        <f>IF(N103="nulová",J103,0)</f>
        <v>0</v>
      </c>
      <c r="BJ103" s="20" t="s">
        <v>86</v>
      </c>
      <c r="BK103" s="220">
        <f>ROUND(I103*H103,2)</f>
        <v>0</v>
      </c>
      <c r="BL103" s="20" t="s">
        <v>534</v>
      </c>
      <c r="BM103" s="219" t="s">
        <v>575</v>
      </c>
    </row>
    <row r="104" s="12" customFormat="1" ht="22.8" customHeight="1">
      <c r="A104" s="12"/>
      <c r="B104" s="192"/>
      <c r="C104" s="193"/>
      <c r="D104" s="194" t="s">
        <v>77</v>
      </c>
      <c r="E104" s="206" t="s">
        <v>576</v>
      </c>
      <c r="F104" s="206" t="s">
        <v>577</v>
      </c>
      <c r="G104" s="193"/>
      <c r="H104" s="193"/>
      <c r="I104" s="196"/>
      <c r="J104" s="207">
        <f>BK104</f>
        <v>0</v>
      </c>
      <c r="K104" s="193"/>
      <c r="L104" s="198"/>
      <c r="M104" s="199"/>
      <c r="N104" s="200"/>
      <c r="O104" s="200"/>
      <c r="P104" s="201">
        <f>SUM(P105:P113)</f>
        <v>0</v>
      </c>
      <c r="Q104" s="200"/>
      <c r="R104" s="201">
        <f>SUM(R105:R113)</f>
        <v>0</v>
      </c>
      <c r="S104" s="200"/>
      <c r="T104" s="202">
        <f>SUM(T105:T113)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3" t="s">
        <v>147</v>
      </c>
      <c r="AT104" s="204" t="s">
        <v>77</v>
      </c>
      <c r="AU104" s="204" t="s">
        <v>86</v>
      </c>
      <c r="AY104" s="203" t="s">
        <v>140</v>
      </c>
      <c r="BK104" s="205">
        <f>SUM(BK105:BK113)</f>
        <v>0</v>
      </c>
    </row>
    <row r="105" s="2" customFormat="1" ht="16.5" customHeight="1">
      <c r="A105" s="41"/>
      <c r="B105" s="42"/>
      <c r="C105" s="208" t="s">
        <v>241</v>
      </c>
      <c r="D105" s="208" t="s">
        <v>142</v>
      </c>
      <c r="E105" s="209" t="s">
        <v>578</v>
      </c>
      <c r="F105" s="210" t="s">
        <v>579</v>
      </c>
      <c r="G105" s="211" t="s">
        <v>538</v>
      </c>
      <c r="H105" s="212">
        <v>8</v>
      </c>
      <c r="I105" s="213"/>
      <c r="J105" s="214">
        <f>ROUND(I105*H105,2)</f>
        <v>0</v>
      </c>
      <c r="K105" s="210" t="s">
        <v>19</v>
      </c>
      <c r="L105" s="47"/>
      <c r="M105" s="215" t="s">
        <v>19</v>
      </c>
      <c r="N105" s="216" t="s">
        <v>49</v>
      </c>
      <c r="O105" s="87"/>
      <c r="P105" s="217">
        <f>O105*H105</f>
        <v>0</v>
      </c>
      <c r="Q105" s="217">
        <v>0</v>
      </c>
      <c r="R105" s="217">
        <f>Q105*H105</f>
        <v>0</v>
      </c>
      <c r="S105" s="217">
        <v>0</v>
      </c>
      <c r="T105" s="218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9" t="s">
        <v>534</v>
      </c>
      <c r="AT105" s="219" t="s">
        <v>142</v>
      </c>
      <c r="AU105" s="219" t="s">
        <v>88</v>
      </c>
      <c r="AY105" s="20" t="s">
        <v>140</v>
      </c>
      <c r="BE105" s="220">
        <f>IF(N105="základní",J105,0)</f>
        <v>0</v>
      </c>
      <c r="BF105" s="220">
        <f>IF(N105="snížená",J105,0)</f>
        <v>0</v>
      </c>
      <c r="BG105" s="220">
        <f>IF(N105="zákl. přenesená",J105,0)</f>
        <v>0</v>
      </c>
      <c r="BH105" s="220">
        <f>IF(N105="sníž. přenesená",J105,0)</f>
        <v>0</v>
      </c>
      <c r="BI105" s="220">
        <f>IF(N105="nulová",J105,0)</f>
        <v>0</v>
      </c>
      <c r="BJ105" s="20" t="s">
        <v>86</v>
      </c>
      <c r="BK105" s="220">
        <f>ROUND(I105*H105,2)</f>
        <v>0</v>
      </c>
      <c r="BL105" s="20" t="s">
        <v>534</v>
      </c>
      <c r="BM105" s="219" t="s">
        <v>580</v>
      </c>
    </row>
    <row r="106" s="2" customFormat="1" ht="16.5" customHeight="1">
      <c r="A106" s="41"/>
      <c r="B106" s="42"/>
      <c r="C106" s="208" t="s">
        <v>248</v>
      </c>
      <c r="D106" s="208" t="s">
        <v>142</v>
      </c>
      <c r="E106" s="209" t="s">
        <v>581</v>
      </c>
      <c r="F106" s="210" t="s">
        <v>582</v>
      </c>
      <c r="G106" s="211" t="s">
        <v>538</v>
      </c>
      <c r="H106" s="212">
        <v>2</v>
      </c>
      <c r="I106" s="213"/>
      <c r="J106" s="214">
        <f>ROUND(I106*H106,2)</f>
        <v>0</v>
      </c>
      <c r="K106" s="210" t="s">
        <v>19</v>
      </c>
      <c r="L106" s="47"/>
      <c r="M106" s="215" t="s">
        <v>19</v>
      </c>
      <c r="N106" s="216" t="s">
        <v>49</v>
      </c>
      <c r="O106" s="87"/>
      <c r="P106" s="217">
        <f>O106*H106</f>
        <v>0</v>
      </c>
      <c r="Q106" s="217">
        <v>0</v>
      </c>
      <c r="R106" s="217">
        <f>Q106*H106</f>
        <v>0</v>
      </c>
      <c r="S106" s="217">
        <v>0</v>
      </c>
      <c r="T106" s="218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19" t="s">
        <v>534</v>
      </c>
      <c r="AT106" s="219" t="s">
        <v>142</v>
      </c>
      <c r="AU106" s="219" t="s">
        <v>88</v>
      </c>
      <c r="AY106" s="20" t="s">
        <v>140</v>
      </c>
      <c r="BE106" s="220">
        <f>IF(N106="základní",J106,0)</f>
        <v>0</v>
      </c>
      <c r="BF106" s="220">
        <f>IF(N106="snížená",J106,0)</f>
        <v>0</v>
      </c>
      <c r="BG106" s="220">
        <f>IF(N106="zákl. přenesená",J106,0)</f>
        <v>0</v>
      </c>
      <c r="BH106" s="220">
        <f>IF(N106="sníž. přenesená",J106,0)</f>
        <v>0</v>
      </c>
      <c r="BI106" s="220">
        <f>IF(N106="nulová",J106,0)</f>
        <v>0</v>
      </c>
      <c r="BJ106" s="20" t="s">
        <v>86</v>
      </c>
      <c r="BK106" s="220">
        <f>ROUND(I106*H106,2)</f>
        <v>0</v>
      </c>
      <c r="BL106" s="20" t="s">
        <v>534</v>
      </c>
      <c r="BM106" s="219" t="s">
        <v>583</v>
      </c>
    </row>
    <row r="107" s="2" customFormat="1" ht="16.5" customHeight="1">
      <c r="A107" s="41"/>
      <c r="B107" s="42"/>
      <c r="C107" s="208" t="s">
        <v>255</v>
      </c>
      <c r="D107" s="208" t="s">
        <v>142</v>
      </c>
      <c r="E107" s="209" t="s">
        <v>584</v>
      </c>
      <c r="F107" s="210" t="s">
        <v>585</v>
      </c>
      <c r="G107" s="211" t="s">
        <v>538</v>
      </c>
      <c r="H107" s="212">
        <v>2</v>
      </c>
      <c r="I107" s="213"/>
      <c r="J107" s="214">
        <f>ROUND(I107*H107,2)</f>
        <v>0</v>
      </c>
      <c r="K107" s="210" t="s">
        <v>19</v>
      </c>
      <c r="L107" s="47"/>
      <c r="M107" s="215" t="s">
        <v>19</v>
      </c>
      <c r="N107" s="216" t="s">
        <v>49</v>
      </c>
      <c r="O107" s="87"/>
      <c r="P107" s="217">
        <f>O107*H107</f>
        <v>0</v>
      </c>
      <c r="Q107" s="217">
        <v>0</v>
      </c>
      <c r="R107" s="217">
        <f>Q107*H107</f>
        <v>0</v>
      </c>
      <c r="S107" s="217">
        <v>0</v>
      </c>
      <c r="T107" s="218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19" t="s">
        <v>534</v>
      </c>
      <c r="AT107" s="219" t="s">
        <v>142</v>
      </c>
      <c r="AU107" s="219" t="s">
        <v>88</v>
      </c>
      <c r="AY107" s="20" t="s">
        <v>140</v>
      </c>
      <c r="BE107" s="220">
        <f>IF(N107="základní",J107,0)</f>
        <v>0</v>
      </c>
      <c r="BF107" s="220">
        <f>IF(N107="snížená",J107,0)</f>
        <v>0</v>
      </c>
      <c r="BG107" s="220">
        <f>IF(N107="zákl. přenesená",J107,0)</f>
        <v>0</v>
      </c>
      <c r="BH107" s="220">
        <f>IF(N107="sníž. přenesená",J107,0)</f>
        <v>0</v>
      </c>
      <c r="BI107" s="220">
        <f>IF(N107="nulová",J107,0)</f>
        <v>0</v>
      </c>
      <c r="BJ107" s="20" t="s">
        <v>86</v>
      </c>
      <c r="BK107" s="220">
        <f>ROUND(I107*H107,2)</f>
        <v>0</v>
      </c>
      <c r="BL107" s="20" t="s">
        <v>534</v>
      </c>
      <c r="BM107" s="219" t="s">
        <v>586</v>
      </c>
    </row>
    <row r="108" s="2" customFormat="1" ht="16.5" customHeight="1">
      <c r="A108" s="41"/>
      <c r="B108" s="42"/>
      <c r="C108" s="208" t="s">
        <v>260</v>
      </c>
      <c r="D108" s="208" t="s">
        <v>142</v>
      </c>
      <c r="E108" s="209" t="s">
        <v>587</v>
      </c>
      <c r="F108" s="210" t="s">
        <v>588</v>
      </c>
      <c r="G108" s="211" t="s">
        <v>538</v>
      </c>
      <c r="H108" s="212">
        <v>2</v>
      </c>
      <c r="I108" s="213"/>
      <c r="J108" s="214">
        <f>ROUND(I108*H108,2)</f>
        <v>0</v>
      </c>
      <c r="K108" s="210" t="s">
        <v>19</v>
      </c>
      <c r="L108" s="47"/>
      <c r="M108" s="215" t="s">
        <v>19</v>
      </c>
      <c r="N108" s="216" t="s">
        <v>49</v>
      </c>
      <c r="O108" s="87"/>
      <c r="P108" s="217">
        <f>O108*H108</f>
        <v>0</v>
      </c>
      <c r="Q108" s="217">
        <v>0</v>
      </c>
      <c r="R108" s="217">
        <f>Q108*H108</f>
        <v>0</v>
      </c>
      <c r="S108" s="217">
        <v>0</v>
      </c>
      <c r="T108" s="218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9" t="s">
        <v>534</v>
      </c>
      <c r="AT108" s="219" t="s">
        <v>142</v>
      </c>
      <c r="AU108" s="219" t="s">
        <v>88</v>
      </c>
      <c r="AY108" s="20" t="s">
        <v>140</v>
      </c>
      <c r="BE108" s="220">
        <f>IF(N108="základní",J108,0)</f>
        <v>0</v>
      </c>
      <c r="BF108" s="220">
        <f>IF(N108="snížená",J108,0)</f>
        <v>0</v>
      </c>
      <c r="BG108" s="220">
        <f>IF(N108="zákl. přenesená",J108,0)</f>
        <v>0</v>
      </c>
      <c r="BH108" s="220">
        <f>IF(N108="sníž. přenesená",J108,0)</f>
        <v>0</v>
      </c>
      <c r="BI108" s="220">
        <f>IF(N108="nulová",J108,0)</f>
        <v>0</v>
      </c>
      <c r="BJ108" s="20" t="s">
        <v>86</v>
      </c>
      <c r="BK108" s="220">
        <f>ROUND(I108*H108,2)</f>
        <v>0</v>
      </c>
      <c r="BL108" s="20" t="s">
        <v>534</v>
      </c>
      <c r="BM108" s="219" t="s">
        <v>589</v>
      </c>
    </row>
    <row r="109" s="2" customFormat="1" ht="16.5" customHeight="1">
      <c r="A109" s="41"/>
      <c r="B109" s="42"/>
      <c r="C109" s="208" t="s">
        <v>267</v>
      </c>
      <c r="D109" s="208" t="s">
        <v>142</v>
      </c>
      <c r="E109" s="209" t="s">
        <v>590</v>
      </c>
      <c r="F109" s="210" t="s">
        <v>591</v>
      </c>
      <c r="G109" s="211" t="s">
        <v>538</v>
      </c>
      <c r="H109" s="212">
        <v>2</v>
      </c>
      <c r="I109" s="213"/>
      <c r="J109" s="214">
        <f>ROUND(I109*H109,2)</f>
        <v>0</v>
      </c>
      <c r="K109" s="210" t="s">
        <v>19</v>
      </c>
      <c r="L109" s="47"/>
      <c r="M109" s="215" t="s">
        <v>19</v>
      </c>
      <c r="N109" s="216" t="s">
        <v>49</v>
      </c>
      <c r="O109" s="87"/>
      <c r="P109" s="217">
        <f>O109*H109</f>
        <v>0</v>
      </c>
      <c r="Q109" s="217">
        <v>0</v>
      </c>
      <c r="R109" s="217">
        <f>Q109*H109</f>
        <v>0</v>
      </c>
      <c r="S109" s="217">
        <v>0</v>
      </c>
      <c r="T109" s="218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9" t="s">
        <v>534</v>
      </c>
      <c r="AT109" s="219" t="s">
        <v>142</v>
      </c>
      <c r="AU109" s="219" t="s">
        <v>88</v>
      </c>
      <c r="AY109" s="20" t="s">
        <v>140</v>
      </c>
      <c r="BE109" s="220">
        <f>IF(N109="základní",J109,0)</f>
        <v>0</v>
      </c>
      <c r="BF109" s="220">
        <f>IF(N109="snížená",J109,0)</f>
        <v>0</v>
      </c>
      <c r="BG109" s="220">
        <f>IF(N109="zákl. přenesená",J109,0)</f>
        <v>0</v>
      </c>
      <c r="BH109" s="220">
        <f>IF(N109="sníž. přenesená",J109,0)</f>
        <v>0</v>
      </c>
      <c r="BI109" s="220">
        <f>IF(N109="nulová",J109,0)</f>
        <v>0</v>
      </c>
      <c r="BJ109" s="20" t="s">
        <v>86</v>
      </c>
      <c r="BK109" s="220">
        <f>ROUND(I109*H109,2)</f>
        <v>0</v>
      </c>
      <c r="BL109" s="20" t="s">
        <v>534</v>
      </c>
      <c r="BM109" s="219" t="s">
        <v>592</v>
      </c>
    </row>
    <row r="110" s="2" customFormat="1" ht="16.5" customHeight="1">
      <c r="A110" s="41"/>
      <c r="B110" s="42"/>
      <c r="C110" s="208" t="s">
        <v>274</v>
      </c>
      <c r="D110" s="208" t="s">
        <v>142</v>
      </c>
      <c r="E110" s="209" t="s">
        <v>593</v>
      </c>
      <c r="F110" s="210" t="s">
        <v>594</v>
      </c>
      <c r="G110" s="211" t="s">
        <v>538</v>
      </c>
      <c r="H110" s="212">
        <v>2</v>
      </c>
      <c r="I110" s="213"/>
      <c r="J110" s="214">
        <f>ROUND(I110*H110,2)</f>
        <v>0</v>
      </c>
      <c r="K110" s="210" t="s">
        <v>19</v>
      </c>
      <c r="L110" s="47"/>
      <c r="M110" s="215" t="s">
        <v>19</v>
      </c>
      <c r="N110" s="216" t="s">
        <v>49</v>
      </c>
      <c r="O110" s="87"/>
      <c r="P110" s="217">
        <f>O110*H110</f>
        <v>0</v>
      </c>
      <c r="Q110" s="217">
        <v>0</v>
      </c>
      <c r="R110" s="217">
        <f>Q110*H110</f>
        <v>0</v>
      </c>
      <c r="S110" s="217">
        <v>0</v>
      </c>
      <c r="T110" s="218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9" t="s">
        <v>534</v>
      </c>
      <c r="AT110" s="219" t="s">
        <v>142</v>
      </c>
      <c r="AU110" s="219" t="s">
        <v>88</v>
      </c>
      <c r="AY110" s="20" t="s">
        <v>140</v>
      </c>
      <c r="BE110" s="220">
        <f>IF(N110="základní",J110,0)</f>
        <v>0</v>
      </c>
      <c r="BF110" s="220">
        <f>IF(N110="snížená",J110,0)</f>
        <v>0</v>
      </c>
      <c r="BG110" s="220">
        <f>IF(N110="zákl. přenesená",J110,0)</f>
        <v>0</v>
      </c>
      <c r="BH110" s="220">
        <f>IF(N110="sníž. přenesená",J110,0)</f>
        <v>0</v>
      </c>
      <c r="BI110" s="220">
        <f>IF(N110="nulová",J110,0)</f>
        <v>0</v>
      </c>
      <c r="BJ110" s="20" t="s">
        <v>86</v>
      </c>
      <c r="BK110" s="220">
        <f>ROUND(I110*H110,2)</f>
        <v>0</v>
      </c>
      <c r="BL110" s="20" t="s">
        <v>534</v>
      </c>
      <c r="BM110" s="219" t="s">
        <v>595</v>
      </c>
    </row>
    <row r="111" s="2" customFormat="1" ht="16.5" customHeight="1">
      <c r="A111" s="41"/>
      <c r="B111" s="42"/>
      <c r="C111" s="208" t="s">
        <v>7</v>
      </c>
      <c r="D111" s="208" t="s">
        <v>142</v>
      </c>
      <c r="E111" s="209" t="s">
        <v>596</v>
      </c>
      <c r="F111" s="210" t="s">
        <v>597</v>
      </c>
      <c r="G111" s="211" t="s">
        <v>538</v>
      </c>
      <c r="H111" s="212">
        <v>30</v>
      </c>
      <c r="I111" s="213"/>
      <c r="J111" s="214">
        <f>ROUND(I111*H111,2)</f>
        <v>0</v>
      </c>
      <c r="K111" s="210" t="s">
        <v>19</v>
      </c>
      <c r="L111" s="47"/>
      <c r="M111" s="215" t="s">
        <v>19</v>
      </c>
      <c r="N111" s="216" t="s">
        <v>49</v>
      </c>
      <c r="O111" s="87"/>
      <c r="P111" s="217">
        <f>O111*H111</f>
        <v>0</v>
      </c>
      <c r="Q111" s="217">
        <v>0</v>
      </c>
      <c r="R111" s="217">
        <f>Q111*H111</f>
        <v>0</v>
      </c>
      <c r="S111" s="217">
        <v>0</v>
      </c>
      <c r="T111" s="218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19" t="s">
        <v>534</v>
      </c>
      <c r="AT111" s="219" t="s">
        <v>142</v>
      </c>
      <c r="AU111" s="219" t="s">
        <v>88</v>
      </c>
      <c r="AY111" s="20" t="s">
        <v>140</v>
      </c>
      <c r="BE111" s="220">
        <f>IF(N111="základní",J111,0)</f>
        <v>0</v>
      </c>
      <c r="BF111" s="220">
        <f>IF(N111="snížená",J111,0)</f>
        <v>0</v>
      </c>
      <c r="BG111" s="220">
        <f>IF(N111="zákl. přenesená",J111,0)</f>
        <v>0</v>
      </c>
      <c r="BH111" s="220">
        <f>IF(N111="sníž. přenesená",J111,0)</f>
        <v>0</v>
      </c>
      <c r="BI111" s="220">
        <f>IF(N111="nulová",J111,0)</f>
        <v>0</v>
      </c>
      <c r="BJ111" s="20" t="s">
        <v>86</v>
      </c>
      <c r="BK111" s="220">
        <f>ROUND(I111*H111,2)</f>
        <v>0</v>
      </c>
      <c r="BL111" s="20" t="s">
        <v>534</v>
      </c>
      <c r="BM111" s="219" t="s">
        <v>598</v>
      </c>
    </row>
    <row r="112" s="2" customFormat="1" ht="16.5" customHeight="1">
      <c r="A112" s="41"/>
      <c r="B112" s="42"/>
      <c r="C112" s="208" t="s">
        <v>285</v>
      </c>
      <c r="D112" s="208" t="s">
        <v>142</v>
      </c>
      <c r="E112" s="209" t="s">
        <v>599</v>
      </c>
      <c r="F112" s="210" t="s">
        <v>600</v>
      </c>
      <c r="G112" s="211" t="s">
        <v>538</v>
      </c>
      <c r="H112" s="212">
        <v>3</v>
      </c>
      <c r="I112" s="213"/>
      <c r="J112" s="214">
        <f>ROUND(I112*H112,2)</f>
        <v>0</v>
      </c>
      <c r="K112" s="210" t="s">
        <v>19</v>
      </c>
      <c r="L112" s="47"/>
      <c r="M112" s="215" t="s">
        <v>19</v>
      </c>
      <c r="N112" s="216" t="s">
        <v>49</v>
      </c>
      <c r="O112" s="87"/>
      <c r="P112" s="217">
        <f>O112*H112</f>
        <v>0</v>
      </c>
      <c r="Q112" s="217">
        <v>0</v>
      </c>
      <c r="R112" s="217">
        <f>Q112*H112</f>
        <v>0</v>
      </c>
      <c r="S112" s="217">
        <v>0</v>
      </c>
      <c r="T112" s="218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9" t="s">
        <v>534</v>
      </c>
      <c r="AT112" s="219" t="s">
        <v>142</v>
      </c>
      <c r="AU112" s="219" t="s">
        <v>88</v>
      </c>
      <c r="AY112" s="20" t="s">
        <v>140</v>
      </c>
      <c r="BE112" s="220">
        <f>IF(N112="základní",J112,0)</f>
        <v>0</v>
      </c>
      <c r="BF112" s="220">
        <f>IF(N112="snížená",J112,0)</f>
        <v>0</v>
      </c>
      <c r="BG112" s="220">
        <f>IF(N112="zákl. přenesená",J112,0)</f>
        <v>0</v>
      </c>
      <c r="BH112" s="220">
        <f>IF(N112="sníž. přenesená",J112,0)</f>
        <v>0</v>
      </c>
      <c r="BI112" s="220">
        <f>IF(N112="nulová",J112,0)</f>
        <v>0</v>
      </c>
      <c r="BJ112" s="20" t="s">
        <v>86</v>
      </c>
      <c r="BK112" s="220">
        <f>ROUND(I112*H112,2)</f>
        <v>0</v>
      </c>
      <c r="BL112" s="20" t="s">
        <v>534</v>
      </c>
      <c r="BM112" s="219" t="s">
        <v>601</v>
      </c>
    </row>
    <row r="113" s="2" customFormat="1" ht="16.5" customHeight="1">
      <c r="A113" s="41"/>
      <c r="B113" s="42"/>
      <c r="C113" s="208" t="s">
        <v>292</v>
      </c>
      <c r="D113" s="208" t="s">
        <v>142</v>
      </c>
      <c r="E113" s="209" t="s">
        <v>602</v>
      </c>
      <c r="F113" s="210" t="s">
        <v>603</v>
      </c>
      <c r="G113" s="211" t="s">
        <v>538</v>
      </c>
      <c r="H113" s="212">
        <v>3</v>
      </c>
      <c r="I113" s="213"/>
      <c r="J113" s="214">
        <f>ROUND(I113*H113,2)</f>
        <v>0</v>
      </c>
      <c r="K113" s="210" t="s">
        <v>19</v>
      </c>
      <c r="L113" s="47"/>
      <c r="M113" s="215" t="s">
        <v>19</v>
      </c>
      <c r="N113" s="216" t="s">
        <v>49</v>
      </c>
      <c r="O113" s="87"/>
      <c r="P113" s="217">
        <f>O113*H113</f>
        <v>0</v>
      </c>
      <c r="Q113" s="217">
        <v>0</v>
      </c>
      <c r="R113" s="217">
        <f>Q113*H113</f>
        <v>0</v>
      </c>
      <c r="S113" s="217">
        <v>0</v>
      </c>
      <c r="T113" s="218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9" t="s">
        <v>534</v>
      </c>
      <c r="AT113" s="219" t="s">
        <v>142</v>
      </c>
      <c r="AU113" s="219" t="s">
        <v>88</v>
      </c>
      <c r="AY113" s="20" t="s">
        <v>140</v>
      </c>
      <c r="BE113" s="220">
        <f>IF(N113="základní",J113,0)</f>
        <v>0</v>
      </c>
      <c r="BF113" s="220">
        <f>IF(N113="snížená",J113,0)</f>
        <v>0</v>
      </c>
      <c r="BG113" s="220">
        <f>IF(N113="zákl. přenesená",J113,0)</f>
        <v>0</v>
      </c>
      <c r="BH113" s="220">
        <f>IF(N113="sníž. přenesená",J113,0)</f>
        <v>0</v>
      </c>
      <c r="BI113" s="220">
        <f>IF(N113="nulová",J113,0)</f>
        <v>0</v>
      </c>
      <c r="BJ113" s="20" t="s">
        <v>86</v>
      </c>
      <c r="BK113" s="220">
        <f>ROUND(I113*H113,2)</f>
        <v>0</v>
      </c>
      <c r="BL113" s="20" t="s">
        <v>534</v>
      </c>
      <c r="BM113" s="219" t="s">
        <v>604</v>
      </c>
    </row>
    <row r="114" s="12" customFormat="1" ht="22.8" customHeight="1">
      <c r="A114" s="12"/>
      <c r="B114" s="192"/>
      <c r="C114" s="193"/>
      <c r="D114" s="194" t="s">
        <v>77</v>
      </c>
      <c r="E114" s="206" t="s">
        <v>605</v>
      </c>
      <c r="F114" s="206" t="s">
        <v>606</v>
      </c>
      <c r="G114" s="193"/>
      <c r="H114" s="193"/>
      <c r="I114" s="196"/>
      <c r="J114" s="207">
        <f>BK114</f>
        <v>0</v>
      </c>
      <c r="K114" s="193"/>
      <c r="L114" s="198"/>
      <c r="M114" s="199"/>
      <c r="N114" s="200"/>
      <c r="O114" s="200"/>
      <c r="P114" s="201">
        <f>SUM(P115:P123)</f>
        <v>0</v>
      </c>
      <c r="Q114" s="200"/>
      <c r="R114" s="201">
        <f>SUM(R115:R123)</f>
        <v>0</v>
      </c>
      <c r="S114" s="200"/>
      <c r="T114" s="202">
        <f>SUM(T115:T123)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3" t="s">
        <v>147</v>
      </c>
      <c r="AT114" s="204" t="s">
        <v>77</v>
      </c>
      <c r="AU114" s="204" t="s">
        <v>86</v>
      </c>
      <c r="AY114" s="203" t="s">
        <v>140</v>
      </c>
      <c r="BK114" s="205">
        <f>SUM(BK115:BK123)</f>
        <v>0</v>
      </c>
    </row>
    <row r="115" s="2" customFormat="1" ht="16.5" customHeight="1">
      <c r="A115" s="41"/>
      <c r="B115" s="42"/>
      <c r="C115" s="208" t="s">
        <v>299</v>
      </c>
      <c r="D115" s="208" t="s">
        <v>142</v>
      </c>
      <c r="E115" s="209" t="s">
        <v>607</v>
      </c>
      <c r="F115" s="210" t="s">
        <v>608</v>
      </c>
      <c r="G115" s="211" t="s">
        <v>345</v>
      </c>
      <c r="H115" s="212">
        <v>90</v>
      </c>
      <c r="I115" s="213"/>
      <c r="J115" s="214">
        <f>ROUND(I115*H115,2)</f>
        <v>0</v>
      </c>
      <c r="K115" s="210" t="s">
        <v>19</v>
      </c>
      <c r="L115" s="47"/>
      <c r="M115" s="215" t="s">
        <v>19</v>
      </c>
      <c r="N115" s="216" t="s">
        <v>49</v>
      </c>
      <c r="O115" s="87"/>
      <c r="P115" s="217">
        <f>O115*H115</f>
        <v>0</v>
      </c>
      <c r="Q115" s="217">
        <v>0</v>
      </c>
      <c r="R115" s="217">
        <f>Q115*H115</f>
        <v>0</v>
      </c>
      <c r="S115" s="217">
        <v>0</v>
      </c>
      <c r="T115" s="218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9" t="s">
        <v>534</v>
      </c>
      <c r="AT115" s="219" t="s">
        <v>142</v>
      </c>
      <c r="AU115" s="219" t="s">
        <v>88</v>
      </c>
      <c r="AY115" s="20" t="s">
        <v>140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20" t="s">
        <v>86</v>
      </c>
      <c r="BK115" s="220">
        <f>ROUND(I115*H115,2)</f>
        <v>0</v>
      </c>
      <c r="BL115" s="20" t="s">
        <v>534</v>
      </c>
      <c r="BM115" s="219" t="s">
        <v>609</v>
      </c>
    </row>
    <row r="116" s="2" customFormat="1" ht="16.5" customHeight="1">
      <c r="A116" s="41"/>
      <c r="B116" s="42"/>
      <c r="C116" s="208" t="s">
        <v>307</v>
      </c>
      <c r="D116" s="208" t="s">
        <v>142</v>
      </c>
      <c r="E116" s="209" t="s">
        <v>610</v>
      </c>
      <c r="F116" s="210" t="s">
        <v>611</v>
      </c>
      <c r="G116" s="211" t="s">
        <v>345</v>
      </c>
      <c r="H116" s="212">
        <v>860</v>
      </c>
      <c r="I116" s="213"/>
      <c r="J116" s="214">
        <f>ROUND(I116*H116,2)</f>
        <v>0</v>
      </c>
      <c r="K116" s="210" t="s">
        <v>19</v>
      </c>
      <c r="L116" s="47"/>
      <c r="M116" s="215" t="s">
        <v>19</v>
      </c>
      <c r="N116" s="216" t="s">
        <v>49</v>
      </c>
      <c r="O116" s="87"/>
      <c r="P116" s="217">
        <f>O116*H116</f>
        <v>0</v>
      </c>
      <c r="Q116" s="217">
        <v>0</v>
      </c>
      <c r="R116" s="217">
        <f>Q116*H116</f>
        <v>0</v>
      </c>
      <c r="S116" s="217">
        <v>0</v>
      </c>
      <c r="T116" s="218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9" t="s">
        <v>534</v>
      </c>
      <c r="AT116" s="219" t="s">
        <v>142</v>
      </c>
      <c r="AU116" s="219" t="s">
        <v>88</v>
      </c>
      <c r="AY116" s="20" t="s">
        <v>140</v>
      </c>
      <c r="BE116" s="220">
        <f>IF(N116="základní",J116,0)</f>
        <v>0</v>
      </c>
      <c r="BF116" s="220">
        <f>IF(N116="snížená",J116,0)</f>
        <v>0</v>
      </c>
      <c r="BG116" s="220">
        <f>IF(N116="zákl. přenesená",J116,0)</f>
        <v>0</v>
      </c>
      <c r="BH116" s="220">
        <f>IF(N116="sníž. přenesená",J116,0)</f>
        <v>0</v>
      </c>
      <c r="BI116" s="220">
        <f>IF(N116="nulová",J116,0)</f>
        <v>0</v>
      </c>
      <c r="BJ116" s="20" t="s">
        <v>86</v>
      </c>
      <c r="BK116" s="220">
        <f>ROUND(I116*H116,2)</f>
        <v>0</v>
      </c>
      <c r="BL116" s="20" t="s">
        <v>534</v>
      </c>
      <c r="BM116" s="219" t="s">
        <v>612</v>
      </c>
    </row>
    <row r="117" s="2" customFormat="1" ht="16.5" customHeight="1">
      <c r="A117" s="41"/>
      <c r="B117" s="42"/>
      <c r="C117" s="208" t="s">
        <v>314</v>
      </c>
      <c r="D117" s="208" t="s">
        <v>142</v>
      </c>
      <c r="E117" s="209" t="s">
        <v>613</v>
      </c>
      <c r="F117" s="210" t="s">
        <v>614</v>
      </c>
      <c r="G117" s="211" t="s">
        <v>345</v>
      </c>
      <c r="H117" s="212">
        <v>32</v>
      </c>
      <c r="I117" s="213"/>
      <c r="J117" s="214">
        <f>ROUND(I117*H117,2)</f>
        <v>0</v>
      </c>
      <c r="K117" s="210" t="s">
        <v>19</v>
      </c>
      <c r="L117" s="47"/>
      <c r="M117" s="215" t="s">
        <v>19</v>
      </c>
      <c r="N117" s="216" t="s">
        <v>49</v>
      </c>
      <c r="O117" s="87"/>
      <c r="P117" s="217">
        <f>O117*H117</f>
        <v>0</v>
      </c>
      <c r="Q117" s="217">
        <v>0</v>
      </c>
      <c r="R117" s="217">
        <f>Q117*H117</f>
        <v>0</v>
      </c>
      <c r="S117" s="217">
        <v>0</v>
      </c>
      <c r="T117" s="218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9" t="s">
        <v>534</v>
      </c>
      <c r="AT117" s="219" t="s">
        <v>142</v>
      </c>
      <c r="AU117" s="219" t="s">
        <v>88</v>
      </c>
      <c r="AY117" s="20" t="s">
        <v>140</v>
      </c>
      <c r="BE117" s="220">
        <f>IF(N117="základní",J117,0)</f>
        <v>0</v>
      </c>
      <c r="BF117" s="220">
        <f>IF(N117="snížená",J117,0)</f>
        <v>0</v>
      </c>
      <c r="BG117" s="220">
        <f>IF(N117="zákl. přenesená",J117,0)</f>
        <v>0</v>
      </c>
      <c r="BH117" s="220">
        <f>IF(N117="sníž. přenesená",J117,0)</f>
        <v>0</v>
      </c>
      <c r="BI117" s="220">
        <f>IF(N117="nulová",J117,0)</f>
        <v>0</v>
      </c>
      <c r="BJ117" s="20" t="s">
        <v>86</v>
      </c>
      <c r="BK117" s="220">
        <f>ROUND(I117*H117,2)</f>
        <v>0</v>
      </c>
      <c r="BL117" s="20" t="s">
        <v>534</v>
      </c>
      <c r="BM117" s="219" t="s">
        <v>615</v>
      </c>
    </row>
    <row r="118" s="2" customFormat="1" ht="16.5" customHeight="1">
      <c r="A118" s="41"/>
      <c r="B118" s="42"/>
      <c r="C118" s="208" t="s">
        <v>322</v>
      </c>
      <c r="D118" s="208" t="s">
        <v>142</v>
      </c>
      <c r="E118" s="209" t="s">
        <v>616</v>
      </c>
      <c r="F118" s="210" t="s">
        <v>617</v>
      </c>
      <c r="G118" s="211" t="s">
        <v>345</v>
      </c>
      <c r="H118" s="212">
        <v>80</v>
      </c>
      <c r="I118" s="213"/>
      <c r="J118" s="214">
        <f>ROUND(I118*H118,2)</f>
        <v>0</v>
      </c>
      <c r="K118" s="210" t="s">
        <v>19</v>
      </c>
      <c r="L118" s="47"/>
      <c r="M118" s="215" t="s">
        <v>19</v>
      </c>
      <c r="N118" s="216" t="s">
        <v>49</v>
      </c>
      <c r="O118" s="87"/>
      <c r="P118" s="217">
        <f>O118*H118</f>
        <v>0</v>
      </c>
      <c r="Q118" s="217">
        <v>0</v>
      </c>
      <c r="R118" s="217">
        <f>Q118*H118</f>
        <v>0</v>
      </c>
      <c r="S118" s="217">
        <v>0</v>
      </c>
      <c r="T118" s="218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9" t="s">
        <v>534</v>
      </c>
      <c r="AT118" s="219" t="s">
        <v>142</v>
      </c>
      <c r="AU118" s="219" t="s">
        <v>88</v>
      </c>
      <c r="AY118" s="20" t="s">
        <v>140</v>
      </c>
      <c r="BE118" s="220">
        <f>IF(N118="základní",J118,0)</f>
        <v>0</v>
      </c>
      <c r="BF118" s="220">
        <f>IF(N118="snížená",J118,0)</f>
        <v>0</v>
      </c>
      <c r="BG118" s="220">
        <f>IF(N118="zákl. přenesená",J118,0)</f>
        <v>0</v>
      </c>
      <c r="BH118" s="220">
        <f>IF(N118="sníž. přenesená",J118,0)</f>
        <v>0</v>
      </c>
      <c r="BI118" s="220">
        <f>IF(N118="nulová",J118,0)</f>
        <v>0</v>
      </c>
      <c r="BJ118" s="20" t="s">
        <v>86</v>
      </c>
      <c r="BK118" s="220">
        <f>ROUND(I118*H118,2)</f>
        <v>0</v>
      </c>
      <c r="BL118" s="20" t="s">
        <v>534</v>
      </c>
      <c r="BM118" s="219" t="s">
        <v>618</v>
      </c>
    </row>
    <row r="119" s="2" customFormat="1" ht="16.5" customHeight="1">
      <c r="A119" s="41"/>
      <c r="B119" s="42"/>
      <c r="C119" s="208" t="s">
        <v>328</v>
      </c>
      <c r="D119" s="208" t="s">
        <v>142</v>
      </c>
      <c r="E119" s="209" t="s">
        <v>619</v>
      </c>
      <c r="F119" s="210" t="s">
        <v>620</v>
      </c>
      <c r="G119" s="211" t="s">
        <v>345</v>
      </c>
      <c r="H119" s="212">
        <v>98</v>
      </c>
      <c r="I119" s="213"/>
      <c r="J119" s="214">
        <f>ROUND(I119*H119,2)</f>
        <v>0</v>
      </c>
      <c r="K119" s="210" t="s">
        <v>19</v>
      </c>
      <c r="L119" s="47"/>
      <c r="M119" s="215" t="s">
        <v>19</v>
      </c>
      <c r="N119" s="216" t="s">
        <v>49</v>
      </c>
      <c r="O119" s="87"/>
      <c r="P119" s="217">
        <f>O119*H119</f>
        <v>0</v>
      </c>
      <c r="Q119" s="217">
        <v>0</v>
      </c>
      <c r="R119" s="217">
        <f>Q119*H119</f>
        <v>0</v>
      </c>
      <c r="S119" s="217">
        <v>0</v>
      </c>
      <c r="T119" s="218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9" t="s">
        <v>534</v>
      </c>
      <c r="AT119" s="219" t="s">
        <v>142</v>
      </c>
      <c r="AU119" s="219" t="s">
        <v>88</v>
      </c>
      <c r="AY119" s="20" t="s">
        <v>140</v>
      </c>
      <c r="BE119" s="220">
        <f>IF(N119="základní",J119,0)</f>
        <v>0</v>
      </c>
      <c r="BF119" s="220">
        <f>IF(N119="snížená",J119,0)</f>
        <v>0</v>
      </c>
      <c r="BG119" s="220">
        <f>IF(N119="zákl. přenesená",J119,0)</f>
        <v>0</v>
      </c>
      <c r="BH119" s="220">
        <f>IF(N119="sníž. přenesená",J119,0)</f>
        <v>0</v>
      </c>
      <c r="BI119" s="220">
        <f>IF(N119="nulová",J119,0)</f>
        <v>0</v>
      </c>
      <c r="BJ119" s="20" t="s">
        <v>86</v>
      </c>
      <c r="BK119" s="220">
        <f>ROUND(I119*H119,2)</f>
        <v>0</v>
      </c>
      <c r="BL119" s="20" t="s">
        <v>534</v>
      </c>
      <c r="BM119" s="219" t="s">
        <v>621</v>
      </c>
    </row>
    <row r="120" s="2" customFormat="1" ht="16.5" customHeight="1">
      <c r="A120" s="41"/>
      <c r="B120" s="42"/>
      <c r="C120" s="208" t="s">
        <v>336</v>
      </c>
      <c r="D120" s="208" t="s">
        <v>142</v>
      </c>
      <c r="E120" s="209" t="s">
        <v>622</v>
      </c>
      <c r="F120" s="210" t="s">
        <v>623</v>
      </c>
      <c r="G120" s="211" t="s">
        <v>345</v>
      </c>
      <c r="H120" s="212">
        <v>68</v>
      </c>
      <c r="I120" s="213"/>
      <c r="J120" s="214">
        <f>ROUND(I120*H120,2)</f>
        <v>0</v>
      </c>
      <c r="K120" s="210" t="s">
        <v>19</v>
      </c>
      <c r="L120" s="47"/>
      <c r="M120" s="215" t="s">
        <v>19</v>
      </c>
      <c r="N120" s="216" t="s">
        <v>49</v>
      </c>
      <c r="O120" s="87"/>
      <c r="P120" s="217">
        <f>O120*H120</f>
        <v>0</v>
      </c>
      <c r="Q120" s="217">
        <v>0</v>
      </c>
      <c r="R120" s="217">
        <f>Q120*H120</f>
        <v>0</v>
      </c>
      <c r="S120" s="217">
        <v>0</v>
      </c>
      <c r="T120" s="218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9" t="s">
        <v>534</v>
      </c>
      <c r="AT120" s="219" t="s">
        <v>142</v>
      </c>
      <c r="AU120" s="219" t="s">
        <v>88</v>
      </c>
      <c r="AY120" s="20" t="s">
        <v>140</v>
      </c>
      <c r="BE120" s="220">
        <f>IF(N120="základní",J120,0)</f>
        <v>0</v>
      </c>
      <c r="BF120" s="220">
        <f>IF(N120="snížená",J120,0)</f>
        <v>0</v>
      </c>
      <c r="BG120" s="220">
        <f>IF(N120="zákl. přenesená",J120,0)</f>
        <v>0</v>
      </c>
      <c r="BH120" s="220">
        <f>IF(N120="sníž. přenesená",J120,0)</f>
        <v>0</v>
      </c>
      <c r="BI120" s="220">
        <f>IF(N120="nulová",J120,0)</f>
        <v>0</v>
      </c>
      <c r="BJ120" s="20" t="s">
        <v>86</v>
      </c>
      <c r="BK120" s="220">
        <f>ROUND(I120*H120,2)</f>
        <v>0</v>
      </c>
      <c r="BL120" s="20" t="s">
        <v>534</v>
      </c>
      <c r="BM120" s="219" t="s">
        <v>624</v>
      </c>
    </row>
    <row r="121" s="2" customFormat="1" ht="16.5" customHeight="1">
      <c r="A121" s="41"/>
      <c r="B121" s="42"/>
      <c r="C121" s="208" t="s">
        <v>342</v>
      </c>
      <c r="D121" s="208" t="s">
        <v>142</v>
      </c>
      <c r="E121" s="209" t="s">
        <v>625</v>
      </c>
      <c r="F121" s="210" t="s">
        <v>626</v>
      </c>
      <c r="G121" s="211" t="s">
        <v>345</v>
      </c>
      <c r="H121" s="212">
        <v>82</v>
      </c>
      <c r="I121" s="213"/>
      <c r="J121" s="214">
        <f>ROUND(I121*H121,2)</f>
        <v>0</v>
      </c>
      <c r="K121" s="210" t="s">
        <v>19</v>
      </c>
      <c r="L121" s="47"/>
      <c r="M121" s="215" t="s">
        <v>19</v>
      </c>
      <c r="N121" s="216" t="s">
        <v>49</v>
      </c>
      <c r="O121" s="87"/>
      <c r="P121" s="217">
        <f>O121*H121</f>
        <v>0</v>
      </c>
      <c r="Q121" s="217">
        <v>0</v>
      </c>
      <c r="R121" s="217">
        <f>Q121*H121</f>
        <v>0</v>
      </c>
      <c r="S121" s="217">
        <v>0</v>
      </c>
      <c r="T121" s="218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9" t="s">
        <v>534</v>
      </c>
      <c r="AT121" s="219" t="s">
        <v>142</v>
      </c>
      <c r="AU121" s="219" t="s">
        <v>88</v>
      </c>
      <c r="AY121" s="20" t="s">
        <v>140</v>
      </c>
      <c r="BE121" s="220">
        <f>IF(N121="základní",J121,0)</f>
        <v>0</v>
      </c>
      <c r="BF121" s="220">
        <f>IF(N121="snížená",J121,0)</f>
        <v>0</v>
      </c>
      <c r="BG121" s="220">
        <f>IF(N121="zákl. přenesená",J121,0)</f>
        <v>0</v>
      </c>
      <c r="BH121" s="220">
        <f>IF(N121="sníž. přenesená",J121,0)</f>
        <v>0</v>
      </c>
      <c r="BI121" s="220">
        <f>IF(N121="nulová",J121,0)</f>
        <v>0</v>
      </c>
      <c r="BJ121" s="20" t="s">
        <v>86</v>
      </c>
      <c r="BK121" s="220">
        <f>ROUND(I121*H121,2)</f>
        <v>0</v>
      </c>
      <c r="BL121" s="20" t="s">
        <v>534</v>
      </c>
      <c r="BM121" s="219" t="s">
        <v>627</v>
      </c>
    </row>
    <row r="122" s="2" customFormat="1" ht="16.5" customHeight="1">
      <c r="A122" s="41"/>
      <c r="B122" s="42"/>
      <c r="C122" s="208" t="s">
        <v>357</v>
      </c>
      <c r="D122" s="208" t="s">
        <v>142</v>
      </c>
      <c r="E122" s="209" t="s">
        <v>628</v>
      </c>
      <c r="F122" s="210" t="s">
        <v>629</v>
      </c>
      <c r="G122" s="211" t="s">
        <v>345</v>
      </c>
      <c r="H122" s="212">
        <v>245</v>
      </c>
      <c r="I122" s="213"/>
      <c r="J122" s="214">
        <f>ROUND(I122*H122,2)</f>
        <v>0</v>
      </c>
      <c r="K122" s="210" t="s">
        <v>19</v>
      </c>
      <c r="L122" s="47"/>
      <c r="M122" s="215" t="s">
        <v>19</v>
      </c>
      <c r="N122" s="216" t="s">
        <v>49</v>
      </c>
      <c r="O122" s="87"/>
      <c r="P122" s="217">
        <f>O122*H122</f>
        <v>0</v>
      </c>
      <c r="Q122" s="217">
        <v>0</v>
      </c>
      <c r="R122" s="217">
        <f>Q122*H122</f>
        <v>0</v>
      </c>
      <c r="S122" s="217">
        <v>0</v>
      </c>
      <c r="T122" s="218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19" t="s">
        <v>534</v>
      </c>
      <c r="AT122" s="219" t="s">
        <v>142</v>
      </c>
      <c r="AU122" s="219" t="s">
        <v>88</v>
      </c>
      <c r="AY122" s="20" t="s">
        <v>140</v>
      </c>
      <c r="BE122" s="220">
        <f>IF(N122="základní",J122,0)</f>
        <v>0</v>
      </c>
      <c r="BF122" s="220">
        <f>IF(N122="snížená",J122,0)</f>
        <v>0</v>
      </c>
      <c r="BG122" s="220">
        <f>IF(N122="zákl. přenesená",J122,0)</f>
        <v>0</v>
      </c>
      <c r="BH122" s="220">
        <f>IF(N122="sníž. přenesená",J122,0)</f>
        <v>0</v>
      </c>
      <c r="BI122" s="220">
        <f>IF(N122="nulová",J122,0)</f>
        <v>0</v>
      </c>
      <c r="BJ122" s="20" t="s">
        <v>86</v>
      </c>
      <c r="BK122" s="220">
        <f>ROUND(I122*H122,2)</f>
        <v>0</v>
      </c>
      <c r="BL122" s="20" t="s">
        <v>534</v>
      </c>
      <c r="BM122" s="219" t="s">
        <v>630</v>
      </c>
    </row>
    <row r="123" s="2" customFormat="1" ht="16.5" customHeight="1">
      <c r="A123" s="41"/>
      <c r="B123" s="42"/>
      <c r="C123" s="208" t="s">
        <v>362</v>
      </c>
      <c r="D123" s="208" t="s">
        <v>142</v>
      </c>
      <c r="E123" s="209" t="s">
        <v>631</v>
      </c>
      <c r="F123" s="210" t="s">
        <v>632</v>
      </c>
      <c r="G123" s="211" t="s">
        <v>345</v>
      </c>
      <c r="H123" s="212">
        <v>24</v>
      </c>
      <c r="I123" s="213"/>
      <c r="J123" s="214">
        <f>ROUND(I123*H123,2)</f>
        <v>0</v>
      </c>
      <c r="K123" s="210" t="s">
        <v>19</v>
      </c>
      <c r="L123" s="47"/>
      <c r="M123" s="215" t="s">
        <v>19</v>
      </c>
      <c r="N123" s="216" t="s">
        <v>49</v>
      </c>
      <c r="O123" s="87"/>
      <c r="P123" s="217">
        <f>O123*H123</f>
        <v>0</v>
      </c>
      <c r="Q123" s="217">
        <v>0</v>
      </c>
      <c r="R123" s="217">
        <f>Q123*H123</f>
        <v>0</v>
      </c>
      <c r="S123" s="217">
        <v>0</v>
      </c>
      <c r="T123" s="218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9" t="s">
        <v>534</v>
      </c>
      <c r="AT123" s="219" t="s">
        <v>142</v>
      </c>
      <c r="AU123" s="219" t="s">
        <v>88</v>
      </c>
      <c r="AY123" s="20" t="s">
        <v>140</v>
      </c>
      <c r="BE123" s="220">
        <f>IF(N123="základní",J123,0)</f>
        <v>0</v>
      </c>
      <c r="BF123" s="220">
        <f>IF(N123="snížená",J123,0)</f>
        <v>0</v>
      </c>
      <c r="BG123" s="220">
        <f>IF(N123="zákl. přenesená",J123,0)</f>
        <v>0</v>
      </c>
      <c r="BH123" s="220">
        <f>IF(N123="sníž. přenesená",J123,0)</f>
        <v>0</v>
      </c>
      <c r="BI123" s="220">
        <f>IF(N123="nulová",J123,0)</f>
        <v>0</v>
      </c>
      <c r="BJ123" s="20" t="s">
        <v>86</v>
      </c>
      <c r="BK123" s="220">
        <f>ROUND(I123*H123,2)</f>
        <v>0</v>
      </c>
      <c r="BL123" s="20" t="s">
        <v>534</v>
      </c>
      <c r="BM123" s="219" t="s">
        <v>633</v>
      </c>
    </row>
    <row r="124" s="12" customFormat="1" ht="22.8" customHeight="1">
      <c r="A124" s="12"/>
      <c r="B124" s="192"/>
      <c r="C124" s="193"/>
      <c r="D124" s="194" t="s">
        <v>77</v>
      </c>
      <c r="E124" s="206" t="s">
        <v>634</v>
      </c>
      <c r="F124" s="206" t="s">
        <v>635</v>
      </c>
      <c r="G124" s="193"/>
      <c r="H124" s="193"/>
      <c r="I124" s="196"/>
      <c r="J124" s="207">
        <f>BK124</f>
        <v>0</v>
      </c>
      <c r="K124" s="193"/>
      <c r="L124" s="198"/>
      <c r="M124" s="199"/>
      <c r="N124" s="200"/>
      <c r="O124" s="200"/>
      <c r="P124" s="201">
        <f>SUM(P125:P133)</f>
        <v>0</v>
      </c>
      <c r="Q124" s="200"/>
      <c r="R124" s="201">
        <f>SUM(R125:R133)</f>
        <v>0</v>
      </c>
      <c r="S124" s="200"/>
      <c r="T124" s="202">
        <f>SUM(T125:T133)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3" t="s">
        <v>147</v>
      </c>
      <c r="AT124" s="204" t="s">
        <v>77</v>
      </c>
      <c r="AU124" s="204" t="s">
        <v>86</v>
      </c>
      <c r="AY124" s="203" t="s">
        <v>140</v>
      </c>
      <c r="BK124" s="205">
        <f>SUM(BK125:BK133)</f>
        <v>0</v>
      </c>
    </row>
    <row r="125" s="2" customFormat="1" ht="16.5" customHeight="1">
      <c r="A125" s="41"/>
      <c r="B125" s="42"/>
      <c r="C125" s="208" t="s">
        <v>367</v>
      </c>
      <c r="D125" s="208" t="s">
        <v>142</v>
      </c>
      <c r="E125" s="209" t="s">
        <v>636</v>
      </c>
      <c r="F125" s="210" t="s">
        <v>637</v>
      </c>
      <c r="G125" s="211" t="s">
        <v>345</v>
      </c>
      <c r="H125" s="212">
        <v>376</v>
      </c>
      <c r="I125" s="213"/>
      <c r="J125" s="214">
        <f>ROUND(I125*H125,2)</f>
        <v>0</v>
      </c>
      <c r="K125" s="210" t="s">
        <v>19</v>
      </c>
      <c r="L125" s="47"/>
      <c r="M125" s="215" t="s">
        <v>19</v>
      </c>
      <c r="N125" s="216" t="s">
        <v>49</v>
      </c>
      <c r="O125" s="87"/>
      <c r="P125" s="217">
        <f>O125*H125</f>
        <v>0</v>
      </c>
      <c r="Q125" s="217">
        <v>0</v>
      </c>
      <c r="R125" s="217">
        <f>Q125*H125</f>
        <v>0</v>
      </c>
      <c r="S125" s="217">
        <v>0</v>
      </c>
      <c r="T125" s="218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9" t="s">
        <v>534</v>
      </c>
      <c r="AT125" s="219" t="s">
        <v>142</v>
      </c>
      <c r="AU125" s="219" t="s">
        <v>88</v>
      </c>
      <c r="AY125" s="20" t="s">
        <v>140</v>
      </c>
      <c r="BE125" s="220">
        <f>IF(N125="základní",J125,0)</f>
        <v>0</v>
      </c>
      <c r="BF125" s="220">
        <f>IF(N125="snížená",J125,0)</f>
        <v>0</v>
      </c>
      <c r="BG125" s="220">
        <f>IF(N125="zákl. přenesená",J125,0)</f>
        <v>0</v>
      </c>
      <c r="BH125" s="220">
        <f>IF(N125="sníž. přenesená",J125,0)</f>
        <v>0</v>
      </c>
      <c r="BI125" s="220">
        <f>IF(N125="nulová",J125,0)</f>
        <v>0</v>
      </c>
      <c r="BJ125" s="20" t="s">
        <v>86</v>
      </c>
      <c r="BK125" s="220">
        <f>ROUND(I125*H125,2)</f>
        <v>0</v>
      </c>
      <c r="BL125" s="20" t="s">
        <v>534</v>
      </c>
      <c r="BM125" s="219" t="s">
        <v>638</v>
      </c>
    </row>
    <row r="126" s="2" customFormat="1" ht="24.15" customHeight="1">
      <c r="A126" s="41"/>
      <c r="B126" s="42"/>
      <c r="C126" s="208" t="s">
        <v>372</v>
      </c>
      <c r="D126" s="208" t="s">
        <v>142</v>
      </c>
      <c r="E126" s="209" t="s">
        <v>639</v>
      </c>
      <c r="F126" s="210" t="s">
        <v>640</v>
      </c>
      <c r="G126" s="211" t="s">
        <v>345</v>
      </c>
      <c r="H126" s="212">
        <v>81</v>
      </c>
      <c r="I126" s="213"/>
      <c r="J126" s="214">
        <f>ROUND(I126*H126,2)</f>
        <v>0</v>
      </c>
      <c r="K126" s="210" t="s">
        <v>19</v>
      </c>
      <c r="L126" s="47"/>
      <c r="M126" s="215" t="s">
        <v>19</v>
      </c>
      <c r="N126" s="216" t="s">
        <v>49</v>
      </c>
      <c r="O126" s="87"/>
      <c r="P126" s="217">
        <f>O126*H126</f>
        <v>0</v>
      </c>
      <c r="Q126" s="217">
        <v>0</v>
      </c>
      <c r="R126" s="217">
        <f>Q126*H126</f>
        <v>0</v>
      </c>
      <c r="S126" s="217">
        <v>0</v>
      </c>
      <c r="T126" s="218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19" t="s">
        <v>534</v>
      </c>
      <c r="AT126" s="219" t="s">
        <v>142</v>
      </c>
      <c r="AU126" s="219" t="s">
        <v>88</v>
      </c>
      <c r="AY126" s="20" t="s">
        <v>140</v>
      </c>
      <c r="BE126" s="220">
        <f>IF(N126="základní",J126,0)</f>
        <v>0</v>
      </c>
      <c r="BF126" s="220">
        <f>IF(N126="snížená",J126,0)</f>
        <v>0</v>
      </c>
      <c r="BG126" s="220">
        <f>IF(N126="zákl. přenesená",J126,0)</f>
        <v>0</v>
      </c>
      <c r="BH126" s="220">
        <f>IF(N126="sníž. přenesená",J126,0)</f>
        <v>0</v>
      </c>
      <c r="BI126" s="220">
        <f>IF(N126="nulová",J126,0)</f>
        <v>0</v>
      </c>
      <c r="BJ126" s="20" t="s">
        <v>86</v>
      </c>
      <c r="BK126" s="220">
        <f>ROUND(I126*H126,2)</f>
        <v>0</v>
      </c>
      <c r="BL126" s="20" t="s">
        <v>534</v>
      </c>
      <c r="BM126" s="219" t="s">
        <v>641</v>
      </c>
    </row>
    <row r="127" s="2" customFormat="1" ht="16.5" customHeight="1">
      <c r="A127" s="41"/>
      <c r="B127" s="42"/>
      <c r="C127" s="208" t="s">
        <v>378</v>
      </c>
      <c r="D127" s="208" t="s">
        <v>142</v>
      </c>
      <c r="E127" s="209" t="s">
        <v>642</v>
      </c>
      <c r="F127" s="210" t="s">
        <v>643</v>
      </c>
      <c r="G127" s="211" t="s">
        <v>538</v>
      </c>
      <c r="H127" s="212">
        <v>8</v>
      </c>
      <c r="I127" s="213"/>
      <c r="J127" s="214">
        <f>ROUND(I127*H127,2)</f>
        <v>0</v>
      </c>
      <c r="K127" s="210" t="s">
        <v>19</v>
      </c>
      <c r="L127" s="47"/>
      <c r="M127" s="215" t="s">
        <v>19</v>
      </c>
      <c r="N127" s="216" t="s">
        <v>49</v>
      </c>
      <c r="O127" s="87"/>
      <c r="P127" s="217">
        <f>O127*H127</f>
        <v>0</v>
      </c>
      <c r="Q127" s="217">
        <v>0</v>
      </c>
      <c r="R127" s="217">
        <f>Q127*H127</f>
        <v>0</v>
      </c>
      <c r="S127" s="217">
        <v>0</v>
      </c>
      <c r="T127" s="218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9" t="s">
        <v>534</v>
      </c>
      <c r="AT127" s="219" t="s">
        <v>142</v>
      </c>
      <c r="AU127" s="219" t="s">
        <v>88</v>
      </c>
      <c r="AY127" s="20" t="s">
        <v>140</v>
      </c>
      <c r="BE127" s="220">
        <f>IF(N127="základní",J127,0)</f>
        <v>0</v>
      </c>
      <c r="BF127" s="220">
        <f>IF(N127="snížená",J127,0)</f>
        <v>0</v>
      </c>
      <c r="BG127" s="220">
        <f>IF(N127="zákl. přenesená",J127,0)</f>
        <v>0</v>
      </c>
      <c r="BH127" s="220">
        <f>IF(N127="sníž. přenesená",J127,0)</f>
        <v>0</v>
      </c>
      <c r="BI127" s="220">
        <f>IF(N127="nulová",J127,0)</f>
        <v>0</v>
      </c>
      <c r="BJ127" s="20" t="s">
        <v>86</v>
      </c>
      <c r="BK127" s="220">
        <f>ROUND(I127*H127,2)</f>
        <v>0</v>
      </c>
      <c r="BL127" s="20" t="s">
        <v>534</v>
      </c>
      <c r="BM127" s="219" t="s">
        <v>644</v>
      </c>
    </row>
    <row r="128" s="2" customFormat="1" ht="16.5" customHeight="1">
      <c r="A128" s="41"/>
      <c r="B128" s="42"/>
      <c r="C128" s="208" t="s">
        <v>385</v>
      </c>
      <c r="D128" s="208" t="s">
        <v>142</v>
      </c>
      <c r="E128" s="209" t="s">
        <v>645</v>
      </c>
      <c r="F128" s="210" t="s">
        <v>646</v>
      </c>
      <c r="G128" s="211" t="s">
        <v>538</v>
      </c>
      <c r="H128" s="212">
        <v>4</v>
      </c>
      <c r="I128" s="213"/>
      <c r="J128" s="214">
        <f>ROUND(I128*H128,2)</f>
        <v>0</v>
      </c>
      <c r="K128" s="210" t="s">
        <v>19</v>
      </c>
      <c r="L128" s="47"/>
      <c r="M128" s="215" t="s">
        <v>19</v>
      </c>
      <c r="N128" s="216" t="s">
        <v>49</v>
      </c>
      <c r="O128" s="87"/>
      <c r="P128" s="217">
        <f>O128*H128</f>
        <v>0</v>
      </c>
      <c r="Q128" s="217">
        <v>0</v>
      </c>
      <c r="R128" s="217">
        <f>Q128*H128</f>
        <v>0</v>
      </c>
      <c r="S128" s="217">
        <v>0</v>
      </c>
      <c r="T128" s="218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9" t="s">
        <v>534</v>
      </c>
      <c r="AT128" s="219" t="s">
        <v>142</v>
      </c>
      <c r="AU128" s="219" t="s">
        <v>88</v>
      </c>
      <c r="AY128" s="20" t="s">
        <v>140</v>
      </c>
      <c r="BE128" s="220">
        <f>IF(N128="základní",J128,0)</f>
        <v>0</v>
      </c>
      <c r="BF128" s="220">
        <f>IF(N128="snížená",J128,0)</f>
        <v>0</v>
      </c>
      <c r="BG128" s="220">
        <f>IF(N128="zákl. přenesená",J128,0)</f>
        <v>0</v>
      </c>
      <c r="BH128" s="220">
        <f>IF(N128="sníž. přenesená",J128,0)</f>
        <v>0</v>
      </c>
      <c r="BI128" s="220">
        <f>IF(N128="nulová",J128,0)</f>
        <v>0</v>
      </c>
      <c r="BJ128" s="20" t="s">
        <v>86</v>
      </c>
      <c r="BK128" s="220">
        <f>ROUND(I128*H128,2)</f>
        <v>0</v>
      </c>
      <c r="BL128" s="20" t="s">
        <v>534</v>
      </c>
      <c r="BM128" s="219" t="s">
        <v>647</v>
      </c>
    </row>
    <row r="129" s="2" customFormat="1" ht="16.5" customHeight="1">
      <c r="A129" s="41"/>
      <c r="B129" s="42"/>
      <c r="C129" s="208" t="s">
        <v>390</v>
      </c>
      <c r="D129" s="208" t="s">
        <v>142</v>
      </c>
      <c r="E129" s="209" t="s">
        <v>648</v>
      </c>
      <c r="F129" s="210" t="s">
        <v>649</v>
      </c>
      <c r="G129" s="211" t="s">
        <v>538</v>
      </c>
      <c r="H129" s="212">
        <v>4</v>
      </c>
      <c r="I129" s="213"/>
      <c r="J129" s="214">
        <f>ROUND(I129*H129,2)</f>
        <v>0</v>
      </c>
      <c r="K129" s="210" t="s">
        <v>19</v>
      </c>
      <c r="L129" s="47"/>
      <c r="M129" s="215" t="s">
        <v>19</v>
      </c>
      <c r="N129" s="216" t="s">
        <v>49</v>
      </c>
      <c r="O129" s="87"/>
      <c r="P129" s="217">
        <f>O129*H129</f>
        <v>0</v>
      </c>
      <c r="Q129" s="217">
        <v>0</v>
      </c>
      <c r="R129" s="217">
        <f>Q129*H129</f>
        <v>0</v>
      </c>
      <c r="S129" s="217">
        <v>0</v>
      </c>
      <c r="T129" s="218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9" t="s">
        <v>534</v>
      </c>
      <c r="AT129" s="219" t="s">
        <v>142</v>
      </c>
      <c r="AU129" s="219" t="s">
        <v>88</v>
      </c>
      <c r="AY129" s="20" t="s">
        <v>140</v>
      </c>
      <c r="BE129" s="220">
        <f>IF(N129="základní",J129,0)</f>
        <v>0</v>
      </c>
      <c r="BF129" s="220">
        <f>IF(N129="snížená",J129,0)</f>
        <v>0</v>
      </c>
      <c r="BG129" s="220">
        <f>IF(N129="zákl. přenesená",J129,0)</f>
        <v>0</v>
      </c>
      <c r="BH129" s="220">
        <f>IF(N129="sníž. přenesená",J129,0)</f>
        <v>0</v>
      </c>
      <c r="BI129" s="220">
        <f>IF(N129="nulová",J129,0)</f>
        <v>0</v>
      </c>
      <c r="BJ129" s="20" t="s">
        <v>86</v>
      </c>
      <c r="BK129" s="220">
        <f>ROUND(I129*H129,2)</f>
        <v>0</v>
      </c>
      <c r="BL129" s="20" t="s">
        <v>534</v>
      </c>
      <c r="BM129" s="219" t="s">
        <v>650</v>
      </c>
    </row>
    <row r="130" s="2" customFormat="1" ht="16.5" customHeight="1">
      <c r="A130" s="41"/>
      <c r="B130" s="42"/>
      <c r="C130" s="208" t="s">
        <v>397</v>
      </c>
      <c r="D130" s="208" t="s">
        <v>142</v>
      </c>
      <c r="E130" s="209" t="s">
        <v>651</v>
      </c>
      <c r="F130" s="210" t="s">
        <v>652</v>
      </c>
      <c r="G130" s="211" t="s">
        <v>538</v>
      </c>
      <c r="H130" s="212">
        <v>4</v>
      </c>
      <c r="I130" s="213"/>
      <c r="J130" s="214">
        <f>ROUND(I130*H130,2)</f>
        <v>0</v>
      </c>
      <c r="K130" s="210" t="s">
        <v>19</v>
      </c>
      <c r="L130" s="47"/>
      <c r="M130" s="215" t="s">
        <v>19</v>
      </c>
      <c r="N130" s="216" t="s">
        <v>49</v>
      </c>
      <c r="O130" s="87"/>
      <c r="P130" s="217">
        <f>O130*H130</f>
        <v>0</v>
      </c>
      <c r="Q130" s="217">
        <v>0</v>
      </c>
      <c r="R130" s="217">
        <f>Q130*H130</f>
        <v>0</v>
      </c>
      <c r="S130" s="217">
        <v>0</v>
      </c>
      <c r="T130" s="218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19" t="s">
        <v>534</v>
      </c>
      <c r="AT130" s="219" t="s">
        <v>142</v>
      </c>
      <c r="AU130" s="219" t="s">
        <v>88</v>
      </c>
      <c r="AY130" s="20" t="s">
        <v>140</v>
      </c>
      <c r="BE130" s="220">
        <f>IF(N130="základní",J130,0)</f>
        <v>0</v>
      </c>
      <c r="BF130" s="220">
        <f>IF(N130="snížená",J130,0)</f>
        <v>0</v>
      </c>
      <c r="BG130" s="220">
        <f>IF(N130="zákl. přenesená",J130,0)</f>
        <v>0</v>
      </c>
      <c r="BH130" s="220">
        <f>IF(N130="sníž. přenesená",J130,0)</f>
        <v>0</v>
      </c>
      <c r="BI130" s="220">
        <f>IF(N130="nulová",J130,0)</f>
        <v>0</v>
      </c>
      <c r="BJ130" s="20" t="s">
        <v>86</v>
      </c>
      <c r="BK130" s="220">
        <f>ROUND(I130*H130,2)</f>
        <v>0</v>
      </c>
      <c r="BL130" s="20" t="s">
        <v>534</v>
      </c>
      <c r="BM130" s="219" t="s">
        <v>653</v>
      </c>
    </row>
    <row r="131" s="2" customFormat="1" ht="16.5" customHeight="1">
      <c r="A131" s="41"/>
      <c r="B131" s="42"/>
      <c r="C131" s="208" t="s">
        <v>402</v>
      </c>
      <c r="D131" s="208" t="s">
        <v>142</v>
      </c>
      <c r="E131" s="209" t="s">
        <v>654</v>
      </c>
      <c r="F131" s="210" t="s">
        <v>655</v>
      </c>
      <c r="G131" s="211" t="s">
        <v>538</v>
      </c>
      <c r="H131" s="212">
        <v>1</v>
      </c>
      <c r="I131" s="213"/>
      <c r="J131" s="214">
        <f>ROUND(I131*H131,2)</f>
        <v>0</v>
      </c>
      <c r="K131" s="210" t="s">
        <v>19</v>
      </c>
      <c r="L131" s="47"/>
      <c r="M131" s="215" t="s">
        <v>19</v>
      </c>
      <c r="N131" s="216" t="s">
        <v>49</v>
      </c>
      <c r="O131" s="87"/>
      <c r="P131" s="217">
        <f>O131*H131</f>
        <v>0</v>
      </c>
      <c r="Q131" s="217">
        <v>0</v>
      </c>
      <c r="R131" s="217">
        <f>Q131*H131</f>
        <v>0</v>
      </c>
      <c r="S131" s="217">
        <v>0</v>
      </c>
      <c r="T131" s="218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9" t="s">
        <v>534</v>
      </c>
      <c r="AT131" s="219" t="s">
        <v>142</v>
      </c>
      <c r="AU131" s="219" t="s">
        <v>88</v>
      </c>
      <c r="AY131" s="20" t="s">
        <v>140</v>
      </c>
      <c r="BE131" s="220">
        <f>IF(N131="základní",J131,0)</f>
        <v>0</v>
      </c>
      <c r="BF131" s="220">
        <f>IF(N131="snížená",J131,0)</f>
        <v>0</v>
      </c>
      <c r="BG131" s="220">
        <f>IF(N131="zákl. přenesená",J131,0)</f>
        <v>0</v>
      </c>
      <c r="BH131" s="220">
        <f>IF(N131="sníž. přenesená",J131,0)</f>
        <v>0</v>
      </c>
      <c r="BI131" s="220">
        <f>IF(N131="nulová",J131,0)</f>
        <v>0</v>
      </c>
      <c r="BJ131" s="20" t="s">
        <v>86</v>
      </c>
      <c r="BK131" s="220">
        <f>ROUND(I131*H131,2)</f>
        <v>0</v>
      </c>
      <c r="BL131" s="20" t="s">
        <v>534</v>
      </c>
      <c r="BM131" s="219" t="s">
        <v>656</v>
      </c>
    </row>
    <row r="132" s="2" customFormat="1" ht="16.5" customHeight="1">
      <c r="A132" s="41"/>
      <c r="B132" s="42"/>
      <c r="C132" s="208" t="s">
        <v>408</v>
      </c>
      <c r="D132" s="208" t="s">
        <v>142</v>
      </c>
      <c r="E132" s="209" t="s">
        <v>657</v>
      </c>
      <c r="F132" s="210" t="s">
        <v>658</v>
      </c>
      <c r="G132" s="211" t="s">
        <v>538</v>
      </c>
      <c r="H132" s="212">
        <v>1</v>
      </c>
      <c r="I132" s="213"/>
      <c r="J132" s="214">
        <f>ROUND(I132*H132,2)</f>
        <v>0</v>
      </c>
      <c r="K132" s="210" t="s">
        <v>19</v>
      </c>
      <c r="L132" s="47"/>
      <c r="M132" s="215" t="s">
        <v>19</v>
      </c>
      <c r="N132" s="216" t="s">
        <v>49</v>
      </c>
      <c r="O132" s="87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8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9" t="s">
        <v>534</v>
      </c>
      <c r="AT132" s="219" t="s">
        <v>142</v>
      </c>
      <c r="AU132" s="219" t="s">
        <v>88</v>
      </c>
      <c r="AY132" s="20" t="s">
        <v>140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20" t="s">
        <v>86</v>
      </c>
      <c r="BK132" s="220">
        <f>ROUND(I132*H132,2)</f>
        <v>0</v>
      </c>
      <c r="BL132" s="20" t="s">
        <v>534</v>
      </c>
      <c r="BM132" s="219" t="s">
        <v>659</v>
      </c>
    </row>
    <row r="133" s="2" customFormat="1" ht="16.5" customHeight="1">
      <c r="A133" s="41"/>
      <c r="B133" s="42"/>
      <c r="C133" s="208" t="s">
        <v>414</v>
      </c>
      <c r="D133" s="208" t="s">
        <v>142</v>
      </c>
      <c r="E133" s="209" t="s">
        <v>660</v>
      </c>
      <c r="F133" s="210" t="s">
        <v>661</v>
      </c>
      <c r="G133" s="211" t="s">
        <v>538</v>
      </c>
      <c r="H133" s="212">
        <v>144</v>
      </c>
      <c r="I133" s="213"/>
      <c r="J133" s="214">
        <f>ROUND(I133*H133,2)</f>
        <v>0</v>
      </c>
      <c r="K133" s="210" t="s">
        <v>19</v>
      </c>
      <c r="L133" s="47"/>
      <c r="M133" s="215" t="s">
        <v>19</v>
      </c>
      <c r="N133" s="216" t="s">
        <v>49</v>
      </c>
      <c r="O133" s="87"/>
      <c r="P133" s="217">
        <f>O133*H133</f>
        <v>0</v>
      </c>
      <c r="Q133" s="217">
        <v>0</v>
      </c>
      <c r="R133" s="217">
        <f>Q133*H133</f>
        <v>0</v>
      </c>
      <c r="S133" s="217">
        <v>0</v>
      </c>
      <c r="T133" s="218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9" t="s">
        <v>534</v>
      </c>
      <c r="AT133" s="219" t="s">
        <v>142</v>
      </c>
      <c r="AU133" s="219" t="s">
        <v>88</v>
      </c>
      <c r="AY133" s="20" t="s">
        <v>140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20" t="s">
        <v>86</v>
      </c>
      <c r="BK133" s="220">
        <f>ROUND(I133*H133,2)</f>
        <v>0</v>
      </c>
      <c r="BL133" s="20" t="s">
        <v>534</v>
      </c>
      <c r="BM133" s="219" t="s">
        <v>662</v>
      </c>
    </row>
    <row r="134" s="12" customFormat="1" ht="22.8" customHeight="1">
      <c r="A134" s="12"/>
      <c r="B134" s="192"/>
      <c r="C134" s="193"/>
      <c r="D134" s="194" t="s">
        <v>77</v>
      </c>
      <c r="E134" s="206" t="s">
        <v>663</v>
      </c>
      <c r="F134" s="206" t="s">
        <v>664</v>
      </c>
      <c r="G134" s="193"/>
      <c r="H134" s="193"/>
      <c r="I134" s="196"/>
      <c r="J134" s="207">
        <f>BK134</f>
        <v>0</v>
      </c>
      <c r="K134" s="193"/>
      <c r="L134" s="198"/>
      <c r="M134" s="199"/>
      <c r="N134" s="200"/>
      <c r="O134" s="200"/>
      <c r="P134" s="201">
        <f>SUM(P135:P153)</f>
        <v>0</v>
      </c>
      <c r="Q134" s="200"/>
      <c r="R134" s="201">
        <f>SUM(R135:R153)</f>
        <v>0</v>
      </c>
      <c r="S134" s="200"/>
      <c r="T134" s="202">
        <f>SUM(T135:T153)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3" t="s">
        <v>147</v>
      </c>
      <c r="AT134" s="204" t="s">
        <v>77</v>
      </c>
      <c r="AU134" s="204" t="s">
        <v>86</v>
      </c>
      <c r="AY134" s="203" t="s">
        <v>140</v>
      </c>
      <c r="BK134" s="205">
        <f>SUM(BK135:BK153)</f>
        <v>0</v>
      </c>
    </row>
    <row r="135" s="2" customFormat="1" ht="16.5" customHeight="1">
      <c r="A135" s="41"/>
      <c r="B135" s="42"/>
      <c r="C135" s="208" t="s">
        <v>419</v>
      </c>
      <c r="D135" s="208" t="s">
        <v>142</v>
      </c>
      <c r="E135" s="209" t="s">
        <v>665</v>
      </c>
      <c r="F135" s="210" t="s">
        <v>666</v>
      </c>
      <c r="G135" s="211" t="s">
        <v>345</v>
      </c>
      <c r="H135" s="212">
        <v>415</v>
      </c>
      <c r="I135" s="213"/>
      <c r="J135" s="214">
        <f>ROUND(I135*H135,2)</f>
        <v>0</v>
      </c>
      <c r="K135" s="210" t="s">
        <v>19</v>
      </c>
      <c r="L135" s="47"/>
      <c r="M135" s="215" t="s">
        <v>19</v>
      </c>
      <c r="N135" s="216" t="s">
        <v>49</v>
      </c>
      <c r="O135" s="87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9" t="s">
        <v>534</v>
      </c>
      <c r="AT135" s="219" t="s">
        <v>142</v>
      </c>
      <c r="AU135" s="219" t="s">
        <v>88</v>
      </c>
      <c r="AY135" s="20" t="s">
        <v>140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20" t="s">
        <v>86</v>
      </c>
      <c r="BK135" s="220">
        <f>ROUND(I135*H135,2)</f>
        <v>0</v>
      </c>
      <c r="BL135" s="20" t="s">
        <v>534</v>
      </c>
      <c r="BM135" s="219" t="s">
        <v>667</v>
      </c>
    </row>
    <row r="136" s="2" customFormat="1" ht="16.5" customHeight="1">
      <c r="A136" s="41"/>
      <c r="B136" s="42"/>
      <c r="C136" s="208" t="s">
        <v>427</v>
      </c>
      <c r="D136" s="208" t="s">
        <v>142</v>
      </c>
      <c r="E136" s="209" t="s">
        <v>668</v>
      </c>
      <c r="F136" s="210" t="s">
        <v>669</v>
      </c>
      <c r="G136" s="211" t="s">
        <v>345</v>
      </c>
      <c r="H136" s="212">
        <v>72</v>
      </c>
      <c r="I136" s="213"/>
      <c r="J136" s="214">
        <f>ROUND(I136*H136,2)</f>
        <v>0</v>
      </c>
      <c r="K136" s="210" t="s">
        <v>19</v>
      </c>
      <c r="L136" s="47"/>
      <c r="M136" s="215" t="s">
        <v>19</v>
      </c>
      <c r="N136" s="216" t="s">
        <v>49</v>
      </c>
      <c r="O136" s="87"/>
      <c r="P136" s="217">
        <f>O136*H136</f>
        <v>0</v>
      </c>
      <c r="Q136" s="217">
        <v>0</v>
      </c>
      <c r="R136" s="217">
        <f>Q136*H136</f>
        <v>0</v>
      </c>
      <c r="S136" s="217">
        <v>0</v>
      </c>
      <c r="T136" s="218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9" t="s">
        <v>534</v>
      </c>
      <c r="AT136" s="219" t="s">
        <v>142</v>
      </c>
      <c r="AU136" s="219" t="s">
        <v>88</v>
      </c>
      <c r="AY136" s="20" t="s">
        <v>140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20" t="s">
        <v>86</v>
      </c>
      <c r="BK136" s="220">
        <f>ROUND(I136*H136,2)</f>
        <v>0</v>
      </c>
      <c r="BL136" s="20" t="s">
        <v>534</v>
      </c>
      <c r="BM136" s="219" t="s">
        <v>670</v>
      </c>
    </row>
    <row r="137" s="2" customFormat="1" ht="16.5" customHeight="1">
      <c r="A137" s="41"/>
      <c r="B137" s="42"/>
      <c r="C137" s="208" t="s">
        <v>434</v>
      </c>
      <c r="D137" s="208" t="s">
        <v>142</v>
      </c>
      <c r="E137" s="209" t="s">
        <v>671</v>
      </c>
      <c r="F137" s="210" t="s">
        <v>672</v>
      </c>
      <c r="G137" s="211" t="s">
        <v>345</v>
      </c>
      <c r="H137" s="212">
        <v>480</v>
      </c>
      <c r="I137" s="213"/>
      <c r="J137" s="214">
        <f>ROUND(I137*H137,2)</f>
        <v>0</v>
      </c>
      <c r="K137" s="210" t="s">
        <v>19</v>
      </c>
      <c r="L137" s="47"/>
      <c r="M137" s="215" t="s">
        <v>19</v>
      </c>
      <c r="N137" s="216" t="s">
        <v>49</v>
      </c>
      <c r="O137" s="87"/>
      <c r="P137" s="217">
        <f>O137*H137</f>
        <v>0</v>
      </c>
      <c r="Q137" s="217">
        <v>0</v>
      </c>
      <c r="R137" s="217">
        <f>Q137*H137</f>
        <v>0</v>
      </c>
      <c r="S137" s="217">
        <v>0</v>
      </c>
      <c r="T137" s="218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9" t="s">
        <v>534</v>
      </c>
      <c r="AT137" s="219" t="s">
        <v>142</v>
      </c>
      <c r="AU137" s="219" t="s">
        <v>88</v>
      </c>
      <c r="AY137" s="20" t="s">
        <v>140</v>
      </c>
      <c r="BE137" s="220">
        <f>IF(N137="základní",J137,0)</f>
        <v>0</v>
      </c>
      <c r="BF137" s="220">
        <f>IF(N137="snížená",J137,0)</f>
        <v>0</v>
      </c>
      <c r="BG137" s="220">
        <f>IF(N137="zákl. přenesená",J137,0)</f>
        <v>0</v>
      </c>
      <c r="BH137" s="220">
        <f>IF(N137="sníž. přenesená",J137,0)</f>
        <v>0</v>
      </c>
      <c r="BI137" s="220">
        <f>IF(N137="nulová",J137,0)</f>
        <v>0</v>
      </c>
      <c r="BJ137" s="20" t="s">
        <v>86</v>
      </c>
      <c r="BK137" s="220">
        <f>ROUND(I137*H137,2)</f>
        <v>0</v>
      </c>
      <c r="BL137" s="20" t="s">
        <v>534</v>
      </c>
      <c r="BM137" s="219" t="s">
        <v>673</v>
      </c>
    </row>
    <row r="138" s="2" customFormat="1" ht="16.5" customHeight="1">
      <c r="A138" s="41"/>
      <c r="B138" s="42"/>
      <c r="C138" s="208" t="s">
        <v>443</v>
      </c>
      <c r="D138" s="208" t="s">
        <v>142</v>
      </c>
      <c r="E138" s="209" t="s">
        <v>674</v>
      </c>
      <c r="F138" s="210" t="s">
        <v>675</v>
      </c>
      <c r="G138" s="211" t="s">
        <v>538</v>
      </c>
      <c r="H138" s="212">
        <v>34</v>
      </c>
      <c r="I138" s="213"/>
      <c r="J138" s="214">
        <f>ROUND(I138*H138,2)</f>
        <v>0</v>
      </c>
      <c r="K138" s="210" t="s">
        <v>19</v>
      </c>
      <c r="L138" s="47"/>
      <c r="M138" s="215" t="s">
        <v>19</v>
      </c>
      <c r="N138" s="216" t="s">
        <v>49</v>
      </c>
      <c r="O138" s="87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9" t="s">
        <v>534</v>
      </c>
      <c r="AT138" s="219" t="s">
        <v>142</v>
      </c>
      <c r="AU138" s="219" t="s">
        <v>88</v>
      </c>
      <c r="AY138" s="20" t="s">
        <v>140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20" t="s">
        <v>86</v>
      </c>
      <c r="BK138" s="220">
        <f>ROUND(I138*H138,2)</f>
        <v>0</v>
      </c>
      <c r="BL138" s="20" t="s">
        <v>534</v>
      </c>
      <c r="BM138" s="219" t="s">
        <v>676</v>
      </c>
    </row>
    <row r="139" s="2" customFormat="1" ht="16.5" customHeight="1">
      <c r="A139" s="41"/>
      <c r="B139" s="42"/>
      <c r="C139" s="208" t="s">
        <v>448</v>
      </c>
      <c r="D139" s="208" t="s">
        <v>142</v>
      </c>
      <c r="E139" s="209" t="s">
        <v>677</v>
      </c>
      <c r="F139" s="210" t="s">
        <v>678</v>
      </c>
      <c r="G139" s="211" t="s">
        <v>538</v>
      </c>
      <c r="H139" s="212">
        <v>22</v>
      </c>
      <c r="I139" s="213"/>
      <c r="J139" s="214">
        <f>ROUND(I139*H139,2)</f>
        <v>0</v>
      </c>
      <c r="K139" s="210" t="s">
        <v>19</v>
      </c>
      <c r="L139" s="47"/>
      <c r="M139" s="215" t="s">
        <v>19</v>
      </c>
      <c r="N139" s="216" t="s">
        <v>49</v>
      </c>
      <c r="O139" s="87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9" t="s">
        <v>534</v>
      </c>
      <c r="AT139" s="219" t="s">
        <v>142</v>
      </c>
      <c r="AU139" s="219" t="s">
        <v>88</v>
      </c>
      <c r="AY139" s="20" t="s">
        <v>140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20" t="s">
        <v>86</v>
      </c>
      <c r="BK139" s="220">
        <f>ROUND(I139*H139,2)</f>
        <v>0</v>
      </c>
      <c r="BL139" s="20" t="s">
        <v>534</v>
      </c>
      <c r="BM139" s="219" t="s">
        <v>679</v>
      </c>
    </row>
    <row r="140" s="2" customFormat="1" ht="16.5" customHeight="1">
      <c r="A140" s="41"/>
      <c r="B140" s="42"/>
      <c r="C140" s="208" t="s">
        <v>453</v>
      </c>
      <c r="D140" s="208" t="s">
        <v>142</v>
      </c>
      <c r="E140" s="209" t="s">
        <v>680</v>
      </c>
      <c r="F140" s="210" t="s">
        <v>681</v>
      </c>
      <c r="G140" s="211" t="s">
        <v>538</v>
      </c>
      <c r="H140" s="212">
        <v>26</v>
      </c>
      <c r="I140" s="213"/>
      <c r="J140" s="214">
        <f>ROUND(I140*H140,2)</f>
        <v>0</v>
      </c>
      <c r="K140" s="210" t="s">
        <v>19</v>
      </c>
      <c r="L140" s="47"/>
      <c r="M140" s="215" t="s">
        <v>19</v>
      </c>
      <c r="N140" s="216" t="s">
        <v>49</v>
      </c>
      <c r="O140" s="87"/>
      <c r="P140" s="217">
        <f>O140*H140</f>
        <v>0</v>
      </c>
      <c r="Q140" s="217">
        <v>0</v>
      </c>
      <c r="R140" s="217">
        <f>Q140*H140</f>
        <v>0</v>
      </c>
      <c r="S140" s="217">
        <v>0</v>
      </c>
      <c r="T140" s="218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9" t="s">
        <v>534</v>
      </c>
      <c r="AT140" s="219" t="s">
        <v>142</v>
      </c>
      <c r="AU140" s="219" t="s">
        <v>88</v>
      </c>
      <c r="AY140" s="20" t="s">
        <v>140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20" t="s">
        <v>86</v>
      </c>
      <c r="BK140" s="220">
        <f>ROUND(I140*H140,2)</f>
        <v>0</v>
      </c>
      <c r="BL140" s="20" t="s">
        <v>534</v>
      </c>
      <c r="BM140" s="219" t="s">
        <v>682</v>
      </c>
    </row>
    <row r="141" s="2" customFormat="1" ht="16.5" customHeight="1">
      <c r="A141" s="41"/>
      <c r="B141" s="42"/>
      <c r="C141" s="208" t="s">
        <v>459</v>
      </c>
      <c r="D141" s="208" t="s">
        <v>142</v>
      </c>
      <c r="E141" s="209" t="s">
        <v>683</v>
      </c>
      <c r="F141" s="210" t="s">
        <v>684</v>
      </c>
      <c r="G141" s="211" t="s">
        <v>538</v>
      </c>
      <c r="H141" s="212">
        <v>10</v>
      </c>
      <c r="I141" s="213"/>
      <c r="J141" s="214">
        <f>ROUND(I141*H141,2)</f>
        <v>0</v>
      </c>
      <c r="K141" s="210" t="s">
        <v>19</v>
      </c>
      <c r="L141" s="47"/>
      <c r="M141" s="215" t="s">
        <v>19</v>
      </c>
      <c r="N141" s="216" t="s">
        <v>49</v>
      </c>
      <c r="O141" s="87"/>
      <c r="P141" s="217">
        <f>O141*H141</f>
        <v>0</v>
      </c>
      <c r="Q141" s="217">
        <v>0</v>
      </c>
      <c r="R141" s="217">
        <f>Q141*H141</f>
        <v>0</v>
      </c>
      <c r="S141" s="217">
        <v>0</v>
      </c>
      <c r="T141" s="218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9" t="s">
        <v>534</v>
      </c>
      <c r="AT141" s="219" t="s">
        <v>142</v>
      </c>
      <c r="AU141" s="219" t="s">
        <v>88</v>
      </c>
      <c r="AY141" s="20" t="s">
        <v>140</v>
      </c>
      <c r="BE141" s="220">
        <f>IF(N141="základní",J141,0)</f>
        <v>0</v>
      </c>
      <c r="BF141" s="220">
        <f>IF(N141="snížená",J141,0)</f>
        <v>0</v>
      </c>
      <c r="BG141" s="220">
        <f>IF(N141="zákl. přenesená",J141,0)</f>
        <v>0</v>
      </c>
      <c r="BH141" s="220">
        <f>IF(N141="sníž. přenesená",J141,0)</f>
        <v>0</v>
      </c>
      <c r="BI141" s="220">
        <f>IF(N141="nulová",J141,0)</f>
        <v>0</v>
      </c>
      <c r="BJ141" s="20" t="s">
        <v>86</v>
      </c>
      <c r="BK141" s="220">
        <f>ROUND(I141*H141,2)</f>
        <v>0</v>
      </c>
      <c r="BL141" s="20" t="s">
        <v>534</v>
      </c>
      <c r="BM141" s="219" t="s">
        <v>685</v>
      </c>
    </row>
    <row r="142" s="2" customFormat="1" ht="16.5" customHeight="1">
      <c r="A142" s="41"/>
      <c r="B142" s="42"/>
      <c r="C142" s="208" t="s">
        <v>462</v>
      </c>
      <c r="D142" s="208" t="s">
        <v>142</v>
      </c>
      <c r="E142" s="209" t="s">
        <v>686</v>
      </c>
      <c r="F142" s="210" t="s">
        <v>687</v>
      </c>
      <c r="G142" s="211" t="s">
        <v>538</v>
      </c>
      <c r="H142" s="212">
        <v>16</v>
      </c>
      <c r="I142" s="213"/>
      <c r="J142" s="214">
        <f>ROUND(I142*H142,2)</f>
        <v>0</v>
      </c>
      <c r="K142" s="210" t="s">
        <v>19</v>
      </c>
      <c r="L142" s="47"/>
      <c r="M142" s="215" t="s">
        <v>19</v>
      </c>
      <c r="N142" s="216" t="s">
        <v>49</v>
      </c>
      <c r="O142" s="87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9" t="s">
        <v>534</v>
      </c>
      <c r="AT142" s="219" t="s">
        <v>142</v>
      </c>
      <c r="AU142" s="219" t="s">
        <v>88</v>
      </c>
      <c r="AY142" s="20" t="s">
        <v>140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20" t="s">
        <v>86</v>
      </c>
      <c r="BK142" s="220">
        <f>ROUND(I142*H142,2)</f>
        <v>0</v>
      </c>
      <c r="BL142" s="20" t="s">
        <v>534</v>
      </c>
      <c r="BM142" s="219" t="s">
        <v>688</v>
      </c>
    </row>
    <row r="143" s="2" customFormat="1" ht="16.5" customHeight="1">
      <c r="A143" s="41"/>
      <c r="B143" s="42"/>
      <c r="C143" s="208" t="s">
        <v>470</v>
      </c>
      <c r="D143" s="208" t="s">
        <v>142</v>
      </c>
      <c r="E143" s="209" t="s">
        <v>689</v>
      </c>
      <c r="F143" s="210" t="s">
        <v>690</v>
      </c>
      <c r="G143" s="211" t="s">
        <v>538</v>
      </c>
      <c r="H143" s="212">
        <v>60</v>
      </c>
      <c r="I143" s="213"/>
      <c r="J143" s="214">
        <f>ROUND(I143*H143,2)</f>
        <v>0</v>
      </c>
      <c r="K143" s="210" t="s">
        <v>19</v>
      </c>
      <c r="L143" s="47"/>
      <c r="M143" s="215" t="s">
        <v>19</v>
      </c>
      <c r="N143" s="216" t="s">
        <v>49</v>
      </c>
      <c r="O143" s="87"/>
      <c r="P143" s="217">
        <f>O143*H143</f>
        <v>0</v>
      </c>
      <c r="Q143" s="217">
        <v>0</v>
      </c>
      <c r="R143" s="217">
        <f>Q143*H143</f>
        <v>0</v>
      </c>
      <c r="S143" s="217">
        <v>0</v>
      </c>
      <c r="T143" s="218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19" t="s">
        <v>534</v>
      </c>
      <c r="AT143" s="219" t="s">
        <v>142</v>
      </c>
      <c r="AU143" s="219" t="s">
        <v>88</v>
      </c>
      <c r="AY143" s="20" t="s">
        <v>140</v>
      </c>
      <c r="BE143" s="220">
        <f>IF(N143="základní",J143,0)</f>
        <v>0</v>
      </c>
      <c r="BF143" s="220">
        <f>IF(N143="snížená",J143,0)</f>
        <v>0</v>
      </c>
      <c r="BG143" s="220">
        <f>IF(N143="zákl. přenesená",J143,0)</f>
        <v>0</v>
      </c>
      <c r="BH143" s="220">
        <f>IF(N143="sníž. přenesená",J143,0)</f>
        <v>0</v>
      </c>
      <c r="BI143" s="220">
        <f>IF(N143="nulová",J143,0)</f>
        <v>0</v>
      </c>
      <c r="BJ143" s="20" t="s">
        <v>86</v>
      </c>
      <c r="BK143" s="220">
        <f>ROUND(I143*H143,2)</f>
        <v>0</v>
      </c>
      <c r="BL143" s="20" t="s">
        <v>534</v>
      </c>
      <c r="BM143" s="219" t="s">
        <v>691</v>
      </c>
    </row>
    <row r="144" s="2" customFormat="1" ht="16.5" customHeight="1">
      <c r="A144" s="41"/>
      <c r="B144" s="42"/>
      <c r="C144" s="208" t="s">
        <v>475</v>
      </c>
      <c r="D144" s="208" t="s">
        <v>142</v>
      </c>
      <c r="E144" s="209" t="s">
        <v>692</v>
      </c>
      <c r="F144" s="210" t="s">
        <v>693</v>
      </c>
      <c r="G144" s="211" t="s">
        <v>538</v>
      </c>
      <c r="H144" s="212">
        <v>320</v>
      </c>
      <c r="I144" s="213"/>
      <c r="J144" s="214">
        <f>ROUND(I144*H144,2)</f>
        <v>0</v>
      </c>
      <c r="K144" s="210" t="s">
        <v>19</v>
      </c>
      <c r="L144" s="47"/>
      <c r="M144" s="215" t="s">
        <v>19</v>
      </c>
      <c r="N144" s="216" t="s">
        <v>49</v>
      </c>
      <c r="O144" s="87"/>
      <c r="P144" s="217">
        <f>O144*H144</f>
        <v>0</v>
      </c>
      <c r="Q144" s="217">
        <v>0</v>
      </c>
      <c r="R144" s="217">
        <f>Q144*H144</f>
        <v>0</v>
      </c>
      <c r="S144" s="217">
        <v>0</v>
      </c>
      <c r="T144" s="218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9" t="s">
        <v>534</v>
      </c>
      <c r="AT144" s="219" t="s">
        <v>142</v>
      </c>
      <c r="AU144" s="219" t="s">
        <v>88</v>
      </c>
      <c r="AY144" s="20" t="s">
        <v>140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20" t="s">
        <v>86</v>
      </c>
      <c r="BK144" s="220">
        <f>ROUND(I144*H144,2)</f>
        <v>0</v>
      </c>
      <c r="BL144" s="20" t="s">
        <v>534</v>
      </c>
      <c r="BM144" s="219" t="s">
        <v>694</v>
      </c>
    </row>
    <row r="145" s="2" customFormat="1" ht="16.5" customHeight="1">
      <c r="A145" s="41"/>
      <c r="B145" s="42"/>
      <c r="C145" s="208" t="s">
        <v>480</v>
      </c>
      <c r="D145" s="208" t="s">
        <v>142</v>
      </c>
      <c r="E145" s="209" t="s">
        <v>695</v>
      </c>
      <c r="F145" s="210" t="s">
        <v>696</v>
      </c>
      <c r="G145" s="211" t="s">
        <v>538</v>
      </c>
      <c r="H145" s="212">
        <v>13</v>
      </c>
      <c r="I145" s="213"/>
      <c r="J145" s="214">
        <f>ROUND(I145*H145,2)</f>
        <v>0</v>
      </c>
      <c r="K145" s="210" t="s">
        <v>19</v>
      </c>
      <c r="L145" s="47"/>
      <c r="M145" s="215" t="s">
        <v>19</v>
      </c>
      <c r="N145" s="216" t="s">
        <v>49</v>
      </c>
      <c r="O145" s="87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9" t="s">
        <v>534</v>
      </c>
      <c r="AT145" s="219" t="s">
        <v>142</v>
      </c>
      <c r="AU145" s="219" t="s">
        <v>88</v>
      </c>
      <c r="AY145" s="20" t="s">
        <v>140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20" t="s">
        <v>86</v>
      </c>
      <c r="BK145" s="220">
        <f>ROUND(I145*H145,2)</f>
        <v>0</v>
      </c>
      <c r="BL145" s="20" t="s">
        <v>534</v>
      </c>
      <c r="BM145" s="219" t="s">
        <v>697</v>
      </c>
    </row>
    <row r="146" s="2" customFormat="1" ht="16.5" customHeight="1">
      <c r="A146" s="41"/>
      <c r="B146" s="42"/>
      <c r="C146" s="208" t="s">
        <v>484</v>
      </c>
      <c r="D146" s="208" t="s">
        <v>142</v>
      </c>
      <c r="E146" s="209" t="s">
        <v>698</v>
      </c>
      <c r="F146" s="210" t="s">
        <v>699</v>
      </c>
      <c r="G146" s="211" t="s">
        <v>538</v>
      </c>
      <c r="H146" s="212">
        <v>136</v>
      </c>
      <c r="I146" s="213"/>
      <c r="J146" s="214">
        <f>ROUND(I146*H146,2)</f>
        <v>0</v>
      </c>
      <c r="K146" s="210" t="s">
        <v>19</v>
      </c>
      <c r="L146" s="47"/>
      <c r="M146" s="215" t="s">
        <v>19</v>
      </c>
      <c r="N146" s="216" t="s">
        <v>49</v>
      </c>
      <c r="O146" s="87"/>
      <c r="P146" s="217">
        <f>O146*H146</f>
        <v>0</v>
      </c>
      <c r="Q146" s="217">
        <v>0</v>
      </c>
      <c r="R146" s="217">
        <f>Q146*H146</f>
        <v>0</v>
      </c>
      <c r="S146" s="217">
        <v>0</v>
      </c>
      <c r="T146" s="218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9" t="s">
        <v>534</v>
      </c>
      <c r="AT146" s="219" t="s">
        <v>142</v>
      </c>
      <c r="AU146" s="219" t="s">
        <v>88</v>
      </c>
      <c r="AY146" s="20" t="s">
        <v>140</v>
      </c>
      <c r="BE146" s="220">
        <f>IF(N146="základní",J146,0)</f>
        <v>0</v>
      </c>
      <c r="BF146" s="220">
        <f>IF(N146="snížená",J146,0)</f>
        <v>0</v>
      </c>
      <c r="BG146" s="220">
        <f>IF(N146="zákl. přenesená",J146,0)</f>
        <v>0</v>
      </c>
      <c r="BH146" s="220">
        <f>IF(N146="sníž. přenesená",J146,0)</f>
        <v>0</v>
      </c>
      <c r="BI146" s="220">
        <f>IF(N146="nulová",J146,0)</f>
        <v>0</v>
      </c>
      <c r="BJ146" s="20" t="s">
        <v>86</v>
      </c>
      <c r="BK146" s="220">
        <f>ROUND(I146*H146,2)</f>
        <v>0</v>
      </c>
      <c r="BL146" s="20" t="s">
        <v>534</v>
      </c>
      <c r="BM146" s="219" t="s">
        <v>700</v>
      </c>
    </row>
    <row r="147" s="2" customFormat="1" ht="16.5" customHeight="1">
      <c r="A147" s="41"/>
      <c r="B147" s="42"/>
      <c r="C147" s="208" t="s">
        <v>488</v>
      </c>
      <c r="D147" s="208" t="s">
        <v>142</v>
      </c>
      <c r="E147" s="209" t="s">
        <v>701</v>
      </c>
      <c r="F147" s="210" t="s">
        <v>702</v>
      </c>
      <c r="G147" s="211" t="s">
        <v>538</v>
      </c>
      <c r="H147" s="212">
        <v>5</v>
      </c>
      <c r="I147" s="213"/>
      <c r="J147" s="214">
        <f>ROUND(I147*H147,2)</f>
        <v>0</v>
      </c>
      <c r="K147" s="210" t="s">
        <v>19</v>
      </c>
      <c r="L147" s="47"/>
      <c r="M147" s="215" t="s">
        <v>19</v>
      </c>
      <c r="N147" s="216" t="s">
        <v>49</v>
      </c>
      <c r="O147" s="87"/>
      <c r="P147" s="217">
        <f>O147*H147</f>
        <v>0</v>
      </c>
      <c r="Q147" s="217">
        <v>0</v>
      </c>
      <c r="R147" s="217">
        <f>Q147*H147</f>
        <v>0</v>
      </c>
      <c r="S147" s="217">
        <v>0</v>
      </c>
      <c r="T147" s="218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9" t="s">
        <v>534</v>
      </c>
      <c r="AT147" s="219" t="s">
        <v>142</v>
      </c>
      <c r="AU147" s="219" t="s">
        <v>88</v>
      </c>
      <c r="AY147" s="20" t="s">
        <v>140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20" t="s">
        <v>86</v>
      </c>
      <c r="BK147" s="220">
        <f>ROUND(I147*H147,2)</f>
        <v>0</v>
      </c>
      <c r="BL147" s="20" t="s">
        <v>534</v>
      </c>
      <c r="BM147" s="219" t="s">
        <v>703</v>
      </c>
    </row>
    <row r="148" s="2" customFormat="1" ht="16.5" customHeight="1">
      <c r="A148" s="41"/>
      <c r="B148" s="42"/>
      <c r="C148" s="208" t="s">
        <v>493</v>
      </c>
      <c r="D148" s="208" t="s">
        <v>142</v>
      </c>
      <c r="E148" s="209" t="s">
        <v>704</v>
      </c>
      <c r="F148" s="210" t="s">
        <v>705</v>
      </c>
      <c r="G148" s="211" t="s">
        <v>538</v>
      </c>
      <c r="H148" s="212">
        <v>13</v>
      </c>
      <c r="I148" s="213"/>
      <c r="J148" s="214">
        <f>ROUND(I148*H148,2)</f>
        <v>0</v>
      </c>
      <c r="K148" s="210" t="s">
        <v>19</v>
      </c>
      <c r="L148" s="47"/>
      <c r="M148" s="215" t="s">
        <v>19</v>
      </c>
      <c r="N148" s="216" t="s">
        <v>49</v>
      </c>
      <c r="O148" s="87"/>
      <c r="P148" s="217">
        <f>O148*H148</f>
        <v>0</v>
      </c>
      <c r="Q148" s="217">
        <v>0</v>
      </c>
      <c r="R148" s="217">
        <f>Q148*H148</f>
        <v>0</v>
      </c>
      <c r="S148" s="217">
        <v>0</v>
      </c>
      <c r="T148" s="218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9" t="s">
        <v>534</v>
      </c>
      <c r="AT148" s="219" t="s">
        <v>142</v>
      </c>
      <c r="AU148" s="219" t="s">
        <v>88</v>
      </c>
      <c r="AY148" s="20" t="s">
        <v>140</v>
      </c>
      <c r="BE148" s="220">
        <f>IF(N148="základní",J148,0)</f>
        <v>0</v>
      </c>
      <c r="BF148" s="220">
        <f>IF(N148="snížená",J148,0)</f>
        <v>0</v>
      </c>
      <c r="BG148" s="220">
        <f>IF(N148="zákl. přenesená",J148,0)</f>
        <v>0</v>
      </c>
      <c r="BH148" s="220">
        <f>IF(N148="sníž. přenesená",J148,0)</f>
        <v>0</v>
      </c>
      <c r="BI148" s="220">
        <f>IF(N148="nulová",J148,0)</f>
        <v>0</v>
      </c>
      <c r="BJ148" s="20" t="s">
        <v>86</v>
      </c>
      <c r="BK148" s="220">
        <f>ROUND(I148*H148,2)</f>
        <v>0</v>
      </c>
      <c r="BL148" s="20" t="s">
        <v>534</v>
      </c>
      <c r="BM148" s="219" t="s">
        <v>706</v>
      </c>
    </row>
    <row r="149" s="2" customFormat="1" ht="16.5" customHeight="1">
      <c r="A149" s="41"/>
      <c r="B149" s="42"/>
      <c r="C149" s="208" t="s">
        <v>497</v>
      </c>
      <c r="D149" s="208" t="s">
        <v>142</v>
      </c>
      <c r="E149" s="209" t="s">
        <v>707</v>
      </c>
      <c r="F149" s="210" t="s">
        <v>708</v>
      </c>
      <c r="G149" s="211" t="s">
        <v>538</v>
      </c>
      <c r="H149" s="212">
        <v>13</v>
      </c>
      <c r="I149" s="213"/>
      <c r="J149" s="214">
        <f>ROUND(I149*H149,2)</f>
        <v>0</v>
      </c>
      <c r="K149" s="210" t="s">
        <v>19</v>
      </c>
      <c r="L149" s="47"/>
      <c r="M149" s="215" t="s">
        <v>19</v>
      </c>
      <c r="N149" s="216" t="s">
        <v>49</v>
      </c>
      <c r="O149" s="87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9" t="s">
        <v>534</v>
      </c>
      <c r="AT149" s="219" t="s">
        <v>142</v>
      </c>
      <c r="AU149" s="219" t="s">
        <v>88</v>
      </c>
      <c r="AY149" s="20" t="s">
        <v>140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20" t="s">
        <v>86</v>
      </c>
      <c r="BK149" s="220">
        <f>ROUND(I149*H149,2)</f>
        <v>0</v>
      </c>
      <c r="BL149" s="20" t="s">
        <v>534</v>
      </c>
      <c r="BM149" s="219" t="s">
        <v>709</v>
      </c>
    </row>
    <row r="150" s="2" customFormat="1" ht="16.5" customHeight="1">
      <c r="A150" s="41"/>
      <c r="B150" s="42"/>
      <c r="C150" s="208" t="s">
        <v>501</v>
      </c>
      <c r="D150" s="208" t="s">
        <v>142</v>
      </c>
      <c r="E150" s="209" t="s">
        <v>710</v>
      </c>
      <c r="F150" s="210" t="s">
        <v>711</v>
      </c>
      <c r="G150" s="211" t="s">
        <v>538</v>
      </c>
      <c r="H150" s="212">
        <v>13</v>
      </c>
      <c r="I150" s="213"/>
      <c r="J150" s="214">
        <f>ROUND(I150*H150,2)</f>
        <v>0</v>
      </c>
      <c r="K150" s="210" t="s">
        <v>19</v>
      </c>
      <c r="L150" s="47"/>
      <c r="M150" s="215" t="s">
        <v>19</v>
      </c>
      <c r="N150" s="216" t="s">
        <v>49</v>
      </c>
      <c r="O150" s="87"/>
      <c r="P150" s="217">
        <f>O150*H150</f>
        <v>0</v>
      </c>
      <c r="Q150" s="217">
        <v>0</v>
      </c>
      <c r="R150" s="217">
        <f>Q150*H150</f>
        <v>0</v>
      </c>
      <c r="S150" s="217">
        <v>0</v>
      </c>
      <c r="T150" s="218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9" t="s">
        <v>534</v>
      </c>
      <c r="AT150" s="219" t="s">
        <v>142</v>
      </c>
      <c r="AU150" s="219" t="s">
        <v>88</v>
      </c>
      <c r="AY150" s="20" t="s">
        <v>140</v>
      </c>
      <c r="BE150" s="220">
        <f>IF(N150="základní",J150,0)</f>
        <v>0</v>
      </c>
      <c r="BF150" s="220">
        <f>IF(N150="snížená",J150,0)</f>
        <v>0</v>
      </c>
      <c r="BG150" s="220">
        <f>IF(N150="zákl. přenesená",J150,0)</f>
        <v>0</v>
      </c>
      <c r="BH150" s="220">
        <f>IF(N150="sníž. přenesená",J150,0)</f>
        <v>0</v>
      </c>
      <c r="BI150" s="220">
        <f>IF(N150="nulová",J150,0)</f>
        <v>0</v>
      </c>
      <c r="BJ150" s="20" t="s">
        <v>86</v>
      </c>
      <c r="BK150" s="220">
        <f>ROUND(I150*H150,2)</f>
        <v>0</v>
      </c>
      <c r="BL150" s="20" t="s">
        <v>534</v>
      </c>
      <c r="BM150" s="219" t="s">
        <v>712</v>
      </c>
    </row>
    <row r="151" s="2" customFormat="1" ht="16.5" customHeight="1">
      <c r="A151" s="41"/>
      <c r="B151" s="42"/>
      <c r="C151" s="208" t="s">
        <v>505</v>
      </c>
      <c r="D151" s="208" t="s">
        <v>142</v>
      </c>
      <c r="E151" s="209" t="s">
        <v>713</v>
      </c>
      <c r="F151" s="210" t="s">
        <v>714</v>
      </c>
      <c r="G151" s="211" t="s">
        <v>538</v>
      </c>
      <c r="H151" s="212">
        <v>18</v>
      </c>
      <c r="I151" s="213"/>
      <c r="J151" s="214">
        <f>ROUND(I151*H151,2)</f>
        <v>0</v>
      </c>
      <c r="K151" s="210" t="s">
        <v>19</v>
      </c>
      <c r="L151" s="47"/>
      <c r="M151" s="215" t="s">
        <v>19</v>
      </c>
      <c r="N151" s="216" t="s">
        <v>49</v>
      </c>
      <c r="O151" s="87"/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8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9" t="s">
        <v>534</v>
      </c>
      <c r="AT151" s="219" t="s">
        <v>142</v>
      </c>
      <c r="AU151" s="219" t="s">
        <v>88</v>
      </c>
      <c r="AY151" s="20" t="s">
        <v>140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20" t="s">
        <v>86</v>
      </c>
      <c r="BK151" s="220">
        <f>ROUND(I151*H151,2)</f>
        <v>0</v>
      </c>
      <c r="BL151" s="20" t="s">
        <v>534</v>
      </c>
      <c r="BM151" s="219" t="s">
        <v>715</v>
      </c>
    </row>
    <row r="152" s="2" customFormat="1" ht="16.5" customHeight="1">
      <c r="A152" s="41"/>
      <c r="B152" s="42"/>
      <c r="C152" s="208" t="s">
        <v>509</v>
      </c>
      <c r="D152" s="208" t="s">
        <v>142</v>
      </c>
      <c r="E152" s="209" t="s">
        <v>716</v>
      </c>
      <c r="F152" s="210" t="s">
        <v>717</v>
      </c>
      <c r="G152" s="211" t="s">
        <v>538</v>
      </c>
      <c r="H152" s="212">
        <v>24</v>
      </c>
      <c r="I152" s="213"/>
      <c r="J152" s="214">
        <f>ROUND(I152*H152,2)</f>
        <v>0</v>
      </c>
      <c r="K152" s="210" t="s">
        <v>19</v>
      </c>
      <c r="L152" s="47"/>
      <c r="M152" s="215" t="s">
        <v>19</v>
      </c>
      <c r="N152" s="216" t="s">
        <v>49</v>
      </c>
      <c r="O152" s="87"/>
      <c r="P152" s="217">
        <f>O152*H152</f>
        <v>0</v>
      </c>
      <c r="Q152" s="217">
        <v>0</v>
      </c>
      <c r="R152" s="217">
        <f>Q152*H152</f>
        <v>0</v>
      </c>
      <c r="S152" s="217">
        <v>0</v>
      </c>
      <c r="T152" s="218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9" t="s">
        <v>534</v>
      </c>
      <c r="AT152" s="219" t="s">
        <v>142</v>
      </c>
      <c r="AU152" s="219" t="s">
        <v>88</v>
      </c>
      <c r="AY152" s="20" t="s">
        <v>140</v>
      </c>
      <c r="BE152" s="220">
        <f>IF(N152="základní",J152,0)</f>
        <v>0</v>
      </c>
      <c r="BF152" s="220">
        <f>IF(N152="snížená",J152,0)</f>
        <v>0</v>
      </c>
      <c r="BG152" s="220">
        <f>IF(N152="zákl. přenesená",J152,0)</f>
        <v>0</v>
      </c>
      <c r="BH152" s="220">
        <f>IF(N152="sníž. přenesená",J152,0)</f>
        <v>0</v>
      </c>
      <c r="BI152" s="220">
        <f>IF(N152="nulová",J152,0)</f>
        <v>0</v>
      </c>
      <c r="BJ152" s="20" t="s">
        <v>86</v>
      </c>
      <c r="BK152" s="220">
        <f>ROUND(I152*H152,2)</f>
        <v>0</v>
      </c>
      <c r="BL152" s="20" t="s">
        <v>534</v>
      </c>
      <c r="BM152" s="219" t="s">
        <v>718</v>
      </c>
    </row>
    <row r="153" s="2" customFormat="1" ht="16.5" customHeight="1">
      <c r="A153" s="41"/>
      <c r="B153" s="42"/>
      <c r="C153" s="208" t="s">
        <v>513</v>
      </c>
      <c r="D153" s="208" t="s">
        <v>142</v>
      </c>
      <c r="E153" s="209" t="s">
        <v>719</v>
      </c>
      <c r="F153" s="210" t="s">
        <v>720</v>
      </c>
      <c r="G153" s="211" t="s">
        <v>538</v>
      </c>
      <c r="H153" s="212">
        <v>45</v>
      </c>
      <c r="I153" s="213"/>
      <c r="J153" s="214">
        <f>ROUND(I153*H153,2)</f>
        <v>0</v>
      </c>
      <c r="K153" s="210" t="s">
        <v>19</v>
      </c>
      <c r="L153" s="47"/>
      <c r="M153" s="215" t="s">
        <v>19</v>
      </c>
      <c r="N153" s="216" t="s">
        <v>49</v>
      </c>
      <c r="O153" s="87"/>
      <c r="P153" s="217">
        <f>O153*H153</f>
        <v>0</v>
      </c>
      <c r="Q153" s="217">
        <v>0</v>
      </c>
      <c r="R153" s="217">
        <f>Q153*H153</f>
        <v>0</v>
      </c>
      <c r="S153" s="217">
        <v>0</v>
      </c>
      <c r="T153" s="218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9" t="s">
        <v>534</v>
      </c>
      <c r="AT153" s="219" t="s">
        <v>142</v>
      </c>
      <c r="AU153" s="219" t="s">
        <v>88</v>
      </c>
      <c r="AY153" s="20" t="s">
        <v>140</v>
      </c>
      <c r="BE153" s="220">
        <f>IF(N153="základní",J153,0)</f>
        <v>0</v>
      </c>
      <c r="BF153" s="220">
        <f>IF(N153="snížená",J153,0)</f>
        <v>0</v>
      </c>
      <c r="BG153" s="220">
        <f>IF(N153="zákl. přenesená",J153,0)</f>
        <v>0</v>
      </c>
      <c r="BH153" s="220">
        <f>IF(N153="sníž. přenesená",J153,0)</f>
        <v>0</v>
      </c>
      <c r="BI153" s="220">
        <f>IF(N153="nulová",J153,0)</f>
        <v>0</v>
      </c>
      <c r="BJ153" s="20" t="s">
        <v>86</v>
      </c>
      <c r="BK153" s="220">
        <f>ROUND(I153*H153,2)</f>
        <v>0</v>
      </c>
      <c r="BL153" s="20" t="s">
        <v>534</v>
      </c>
      <c r="BM153" s="219" t="s">
        <v>721</v>
      </c>
    </row>
    <row r="154" s="12" customFormat="1" ht="22.8" customHeight="1">
      <c r="A154" s="12"/>
      <c r="B154" s="192"/>
      <c r="C154" s="193"/>
      <c r="D154" s="194" t="s">
        <v>77</v>
      </c>
      <c r="E154" s="206" t="s">
        <v>722</v>
      </c>
      <c r="F154" s="206" t="s">
        <v>141</v>
      </c>
      <c r="G154" s="193"/>
      <c r="H154" s="193"/>
      <c r="I154" s="196"/>
      <c r="J154" s="207">
        <f>BK154</f>
        <v>0</v>
      </c>
      <c r="K154" s="193"/>
      <c r="L154" s="198"/>
      <c r="M154" s="199"/>
      <c r="N154" s="200"/>
      <c r="O154" s="200"/>
      <c r="P154" s="201">
        <f>P155</f>
        <v>0</v>
      </c>
      <c r="Q154" s="200"/>
      <c r="R154" s="201">
        <f>R155</f>
        <v>0</v>
      </c>
      <c r="S154" s="200"/>
      <c r="T154" s="202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3" t="s">
        <v>147</v>
      </c>
      <c r="AT154" s="204" t="s">
        <v>77</v>
      </c>
      <c r="AU154" s="204" t="s">
        <v>86</v>
      </c>
      <c r="AY154" s="203" t="s">
        <v>140</v>
      </c>
      <c r="BK154" s="205">
        <f>BK155</f>
        <v>0</v>
      </c>
    </row>
    <row r="155" s="2" customFormat="1" ht="16.5" customHeight="1">
      <c r="A155" s="41"/>
      <c r="B155" s="42"/>
      <c r="C155" s="208" t="s">
        <v>723</v>
      </c>
      <c r="D155" s="208" t="s">
        <v>142</v>
      </c>
      <c r="E155" s="209" t="s">
        <v>724</v>
      </c>
      <c r="F155" s="210" t="s">
        <v>725</v>
      </c>
      <c r="G155" s="211" t="s">
        <v>538</v>
      </c>
      <c r="H155" s="212">
        <v>4</v>
      </c>
      <c r="I155" s="213"/>
      <c r="J155" s="214">
        <f>ROUND(I155*H155,2)</f>
        <v>0</v>
      </c>
      <c r="K155" s="210" t="s">
        <v>19</v>
      </c>
      <c r="L155" s="47"/>
      <c r="M155" s="215" t="s">
        <v>19</v>
      </c>
      <c r="N155" s="216" t="s">
        <v>49</v>
      </c>
      <c r="O155" s="87"/>
      <c r="P155" s="217">
        <f>O155*H155</f>
        <v>0</v>
      </c>
      <c r="Q155" s="217">
        <v>0</v>
      </c>
      <c r="R155" s="217">
        <f>Q155*H155</f>
        <v>0</v>
      </c>
      <c r="S155" s="217">
        <v>0</v>
      </c>
      <c r="T155" s="218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9" t="s">
        <v>534</v>
      </c>
      <c r="AT155" s="219" t="s">
        <v>142</v>
      </c>
      <c r="AU155" s="219" t="s">
        <v>88</v>
      </c>
      <c r="AY155" s="20" t="s">
        <v>140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20" t="s">
        <v>86</v>
      </c>
      <c r="BK155" s="220">
        <f>ROUND(I155*H155,2)</f>
        <v>0</v>
      </c>
      <c r="BL155" s="20" t="s">
        <v>534</v>
      </c>
      <c r="BM155" s="219" t="s">
        <v>726</v>
      </c>
    </row>
    <row r="156" s="12" customFormat="1" ht="22.8" customHeight="1">
      <c r="A156" s="12"/>
      <c r="B156" s="192"/>
      <c r="C156" s="193"/>
      <c r="D156" s="194" t="s">
        <v>77</v>
      </c>
      <c r="E156" s="206" t="s">
        <v>727</v>
      </c>
      <c r="F156" s="206" t="s">
        <v>528</v>
      </c>
      <c r="G156" s="193"/>
      <c r="H156" s="193"/>
      <c r="I156" s="196"/>
      <c r="J156" s="207">
        <f>BK156</f>
        <v>0</v>
      </c>
      <c r="K156" s="193"/>
      <c r="L156" s="198"/>
      <c r="M156" s="199"/>
      <c r="N156" s="200"/>
      <c r="O156" s="200"/>
      <c r="P156" s="201">
        <f>SUM(P157:P160)</f>
        <v>0</v>
      </c>
      <c r="Q156" s="200"/>
      <c r="R156" s="201">
        <f>SUM(R157:R160)</f>
        <v>0</v>
      </c>
      <c r="S156" s="200"/>
      <c r="T156" s="202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3" t="s">
        <v>147</v>
      </c>
      <c r="AT156" s="204" t="s">
        <v>77</v>
      </c>
      <c r="AU156" s="204" t="s">
        <v>86</v>
      </c>
      <c r="AY156" s="203" t="s">
        <v>140</v>
      </c>
      <c r="BK156" s="205">
        <f>SUM(BK157:BK160)</f>
        <v>0</v>
      </c>
    </row>
    <row r="157" s="2" customFormat="1" ht="16.5" customHeight="1">
      <c r="A157" s="41"/>
      <c r="B157" s="42"/>
      <c r="C157" s="208" t="s">
        <v>728</v>
      </c>
      <c r="D157" s="208" t="s">
        <v>142</v>
      </c>
      <c r="E157" s="209" t="s">
        <v>729</v>
      </c>
      <c r="F157" s="210" t="s">
        <v>730</v>
      </c>
      <c r="G157" s="211" t="s">
        <v>533</v>
      </c>
      <c r="H157" s="212">
        <v>1</v>
      </c>
      <c r="I157" s="213"/>
      <c r="J157" s="214">
        <f>ROUND(I157*H157,2)</f>
        <v>0</v>
      </c>
      <c r="K157" s="210" t="s">
        <v>19</v>
      </c>
      <c r="L157" s="47"/>
      <c r="M157" s="215" t="s">
        <v>19</v>
      </c>
      <c r="N157" s="216" t="s">
        <v>49</v>
      </c>
      <c r="O157" s="87"/>
      <c r="P157" s="217">
        <f>O157*H157</f>
        <v>0</v>
      </c>
      <c r="Q157" s="217">
        <v>0</v>
      </c>
      <c r="R157" s="217">
        <f>Q157*H157</f>
        <v>0</v>
      </c>
      <c r="S157" s="217">
        <v>0</v>
      </c>
      <c r="T157" s="218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9" t="s">
        <v>534</v>
      </c>
      <c r="AT157" s="219" t="s">
        <v>142</v>
      </c>
      <c r="AU157" s="219" t="s">
        <v>88</v>
      </c>
      <c r="AY157" s="20" t="s">
        <v>140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20" t="s">
        <v>86</v>
      </c>
      <c r="BK157" s="220">
        <f>ROUND(I157*H157,2)</f>
        <v>0</v>
      </c>
      <c r="BL157" s="20" t="s">
        <v>534</v>
      </c>
      <c r="BM157" s="219" t="s">
        <v>731</v>
      </c>
    </row>
    <row r="158" s="2" customFormat="1" ht="16.5" customHeight="1">
      <c r="A158" s="41"/>
      <c r="B158" s="42"/>
      <c r="C158" s="208" t="s">
        <v>732</v>
      </c>
      <c r="D158" s="208" t="s">
        <v>142</v>
      </c>
      <c r="E158" s="209" t="s">
        <v>733</v>
      </c>
      <c r="F158" s="210" t="s">
        <v>734</v>
      </c>
      <c r="G158" s="211" t="s">
        <v>533</v>
      </c>
      <c r="H158" s="212">
        <v>1</v>
      </c>
      <c r="I158" s="213"/>
      <c r="J158" s="214">
        <f>ROUND(I158*H158,2)</f>
        <v>0</v>
      </c>
      <c r="K158" s="210" t="s">
        <v>19</v>
      </c>
      <c r="L158" s="47"/>
      <c r="M158" s="215" t="s">
        <v>19</v>
      </c>
      <c r="N158" s="216" t="s">
        <v>49</v>
      </c>
      <c r="O158" s="87"/>
      <c r="P158" s="217">
        <f>O158*H158</f>
        <v>0</v>
      </c>
      <c r="Q158" s="217">
        <v>0</v>
      </c>
      <c r="R158" s="217">
        <f>Q158*H158</f>
        <v>0</v>
      </c>
      <c r="S158" s="217">
        <v>0</v>
      </c>
      <c r="T158" s="218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9" t="s">
        <v>534</v>
      </c>
      <c r="AT158" s="219" t="s">
        <v>142</v>
      </c>
      <c r="AU158" s="219" t="s">
        <v>88</v>
      </c>
      <c r="AY158" s="20" t="s">
        <v>140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20" t="s">
        <v>86</v>
      </c>
      <c r="BK158" s="220">
        <f>ROUND(I158*H158,2)</f>
        <v>0</v>
      </c>
      <c r="BL158" s="20" t="s">
        <v>534</v>
      </c>
      <c r="BM158" s="219" t="s">
        <v>735</v>
      </c>
    </row>
    <row r="159" s="2" customFormat="1" ht="16.5" customHeight="1">
      <c r="A159" s="41"/>
      <c r="B159" s="42"/>
      <c r="C159" s="208" t="s">
        <v>736</v>
      </c>
      <c r="D159" s="208" t="s">
        <v>142</v>
      </c>
      <c r="E159" s="209" t="s">
        <v>737</v>
      </c>
      <c r="F159" s="210" t="s">
        <v>738</v>
      </c>
      <c r="G159" s="211" t="s">
        <v>533</v>
      </c>
      <c r="H159" s="212">
        <v>1</v>
      </c>
      <c r="I159" s="213"/>
      <c r="J159" s="214">
        <f>ROUND(I159*H159,2)</f>
        <v>0</v>
      </c>
      <c r="K159" s="210" t="s">
        <v>19</v>
      </c>
      <c r="L159" s="47"/>
      <c r="M159" s="215" t="s">
        <v>19</v>
      </c>
      <c r="N159" s="216" t="s">
        <v>49</v>
      </c>
      <c r="O159" s="87"/>
      <c r="P159" s="217">
        <f>O159*H159</f>
        <v>0</v>
      </c>
      <c r="Q159" s="217">
        <v>0</v>
      </c>
      <c r="R159" s="217">
        <f>Q159*H159</f>
        <v>0</v>
      </c>
      <c r="S159" s="217">
        <v>0</v>
      </c>
      <c r="T159" s="218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9" t="s">
        <v>534</v>
      </c>
      <c r="AT159" s="219" t="s">
        <v>142</v>
      </c>
      <c r="AU159" s="219" t="s">
        <v>88</v>
      </c>
      <c r="AY159" s="20" t="s">
        <v>140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20" t="s">
        <v>86</v>
      </c>
      <c r="BK159" s="220">
        <f>ROUND(I159*H159,2)</f>
        <v>0</v>
      </c>
      <c r="BL159" s="20" t="s">
        <v>534</v>
      </c>
      <c r="BM159" s="219" t="s">
        <v>739</v>
      </c>
    </row>
    <row r="160" s="2" customFormat="1" ht="16.5" customHeight="1">
      <c r="A160" s="41"/>
      <c r="B160" s="42"/>
      <c r="C160" s="208" t="s">
        <v>740</v>
      </c>
      <c r="D160" s="208" t="s">
        <v>142</v>
      </c>
      <c r="E160" s="209" t="s">
        <v>741</v>
      </c>
      <c r="F160" s="210" t="s">
        <v>742</v>
      </c>
      <c r="G160" s="211" t="s">
        <v>533</v>
      </c>
      <c r="H160" s="212">
        <v>1</v>
      </c>
      <c r="I160" s="213"/>
      <c r="J160" s="214">
        <f>ROUND(I160*H160,2)</f>
        <v>0</v>
      </c>
      <c r="K160" s="210" t="s">
        <v>19</v>
      </c>
      <c r="L160" s="47"/>
      <c r="M160" s="276" t="s">
        <v>19</v>
      </c>
      <c r="N160" s="277" t="s">
        <v>49</v>
      </c>
      <c r="O160" s="274"/>
      <c r="P160" s="278">
        <f>O160*H160</f>
        <v>0</v>
      </c>
      <c r="Q160" s="278">
        <v>0</v>
      </c>
      <c r="R160" s="278">
        <f>Q160*H160</f>
        <v>0</v>
      </c>
      <c r="S160" s="278">
        <v>0</v>
      </c>
      <c r="T160" s="279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19" t="s">
        <v>534</v>
      </c>
      <c r="AT160" s="219" t="s">
        <v>142</v>
      </c>
      <c r="AU160" s="219" t="s">
        <v>88</v>
      </c>
      <c r="AY160" s="20" t="s">
        <v>140</v>
      </c>
      <c r="BE160" s="220">
        <f>IF(N160="základní",J160,0)</f>
        <v>0</v>
      </c>
      <c r="BF160" s="220">
        <f>IF(N160="snížená",J160,0)</f>
        <v>0</v>
      </c>
      <c r="BG160" s="220">
        <f>IF(N160="zákl. přenesená",J160,0)</f>
        <v>0</v>
      </c>
      <c r="BH160" s="220">
        <f>IF(N160="sníž. přenesená",J160,0)</f>
        <v>0</v>
      </c>
      <c r="BI160" s="220">
        <f>IF(N160="nulová",J160,0)</f>
        <v>0</v>
      </c>
      <c r="BJ160" s="20" t="s">
        <v>86</v>
      </c>
      <c r="BK160" s="220">
        <f>ROUND(I160*H160,2)</f>
        <v>0</v>
      </c>
      <c r="BL160" s="20" t="s">
        <v>534</v>
      </c>
      <c r="BM160" s="219" t="s">
        <v>743</v>
      </c>
    </row>
    <row r="161" s="2" customFormat="1" ht="6.96" customHeight="1">
      <c r="A161" s="41"/>
      <c r="B161" s="62"/>
      <c r="C161" s="63"/>
      <c r="D161" s="63"/>
      <c r="E161" s="63"/>
      <c r="F161" s="63"/>
      <c r="G161" s="63"/>
      <c r="H161" s="63"/>
      <c r="I161" s="63"/>
      <c r="J161" s="63"/>
      <c r="K161" s="63"/>
      <c r="L161" s="47"/>
      <c r="M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</row>
  </sheetData>
  <sheetProtection sheet="1" autoFilter="0" formatColumns="0" formatRows="0" objects="1" scenarios="1" spinCount="100000" saltValue="yqxWCwvh3CTsb+K9kPx2430IqIu1/QuAm5t/1q7VoWoOUrcoO3G18tMovICcxfjpHpP0BqyUvB5Z5+LHmVD8ng==" hashValue="Gam4GYAy1AqzOydcPDFhOhkxrGSlFhlA+PJBRXeFxDGtS8na40tmvYx8c4MbGp2VhJtFkV6u2cjF4uG27He3wA==" algorithmName="SHA-512" password="CC35"/>
  <autoFilter ref="C86:K160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88</v>
      </c>
    </row>
    <row r="4" s="1" customFormat="1" ht="24.96" customHeight="1">
      <c r="B4" s="23"/>
      <c r="D4" s="134" t="s">
        <v>108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Hnojiště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109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744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9. 9. 2025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28</v>
      </c>
      <c r="F15" s="41"/>
      <c r="G15" s="41"/>
      <c r="H15" s="41"/>
      <c r="I15" s="136" t="s">
        <v>29</v>
      </c>
      <c r="J15" s="140" t="s">
        <v>30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29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26</v>
      </c>
      <c r="J20" s="140" t="s">
        <v>34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35</v>
      </c>
      <c r="F21" s="41"/>
      <c r="G21" s="41"/>
      <c r="H21" s="41"/>
      <c r="I21" s="136" t="s">
        <v>29</v>
      </c>
      <c r="J21" s="140" t="s">
        <v>36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38</v>
      </c>
      <c r="E23" s="41"/>
      <c r="F23" s="41"/>
      <c r="G23" s="41"/>
      <c r="H23" s="41"/>
      <c r="I23" s="136" t="s">
        <v>26</v>
      </c>
      <c r="J23" s="140" t="s">
        <v>39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40</v>
      </c>
      <c r="F24" s="41"/>
      <c r="G24" s="41"/>
      <c r="H24" s="41"/>
      <c r="I24" s="136" t="s">
        <v>29</v>
      </c>
      <c r="J24" s="140" t="s">
        <v>41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2"/>
      <c r="B27" s="143"/>
      <c r="C27" s="142"/>
      <c r="D27" s="142"/>
      <c r="E27" s="144" t="s">
        <v>43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ROUND(J85,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ROUND((SUM(BE85:BE189)),  2)</f>
        <v>0</v>
      </c>
      <c r="G33" s="41"/>
      <c r="H33" s="41"/>
      <c r="I33" s="152">
        <v>0.20999999999999999</v>
      </c>
      <c r="J33" s="151">
        <f>ROUND(((SUM(BE85:BE189))*I33),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ROUND((SUM(BF85:BF189)),  2)</f>
        <v>0</v>
      </c>
      <c r="G34" s="41"/>
      <c r="H34" s="41"/>
      <c r="I34" s="152">
        <v>0.12</v>
      </c>
      <c r="J34" s="151">
        <f>ROUND(((SUM(BF85:BF189))*I34),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ROUND((SUM(BG85:BG189)),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ROUND((SUM(BH85:BH189)),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ROUND((SUM(BI85:BI189)),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111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Hnojiště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109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IO 02 - Komunikace a ostatní pojezdové plochy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Droužkovická 291, 431 41 Údlice</v>
      </c>
      <c r="G52" s="43"/>
      <c r="H52" s="43"/>
      <c r="I52" s="35" t="s">
        <v>23</v>
      </c>
      <c r="J52" s="75" t="str">
        <f>IF(J12="","",J12)</f>
        <v>9. 9. 2025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VAIGL A SYN spol. s r.o.</v>
      </c>
      <c r="G54" s="43"/>
      <c r="H54" s="43"/>
      <c r="I54" s="35" t="s">
        <v>33</v>
      </c>
      <c r="J54" s="39" t="str">
        <f>E21</f>
        <v>ipon-arch,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38</v>
      </c>
      <c r="J55" s="39" t="str">
        <f>E24</f>
        <v>Kroupa &amp; Štěpánek stavby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112</v>
      </c>
      <c r="D57" s="166"/>
      <c r="E57" s="166"/>
      <c r="F57" s="166"/>
      <c r="G57" s="166"/>
      <c r="H57" s="166"/>
      <c r="I57" s="166"/>
      <c r="J57" s="167" t="s">
        <v>113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J85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114</v>
      </c>
    </row>
    <row r="60" s="9" customFormat="1" ht="24.96" customHeight="1">
      <c r="A60" s="9"/>
      <c r="B60" s="169"/>
      <c r="C60" s="170"/>
      <c r="D60" s="171" t="s">
        <v>115</v>
      </c>
      <c r="E60" s="172"/>
      <c r="F60" s="172"/>
      <c r="G60" s="172"/>
      <c r="H60" s="172"/>
      <c r="I60" s="172"/>
      <c r="J60" s="173">
        <f>J86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116</v>
      </c>
      <c r="E61" s="178"/>
      <c r="F61" s="178"/>
      <c r="G61" s="178"/>
      <c r="H61" s="178"/>
      <c r="I61" s="178"/>
      <c r="J61" s="179">
        <f>J87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745</v>
      </c>
      <c r="E62" s="178"/>
      <c r="F62" s="178"/>
      <c r="G62" s="178"/>
      <c r="H62" s="178"/>
      <c r="I62" s="178"/>
      <c r="J62" s="179">
        <f>J139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120</v>
      </c>
      <c r="E63" s="178"/>
      <c r="F63" s="178"/>
      <c r="G63" s="178"/>
      <c r="H63" s="178"/>
      <c r="I63" s="178"/>
      <c r="J63" s="179">
        <f>J148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746</v>
      </c>
      <c r="E64" s="178"/>
      <c r="F64" s="178"/>
      <c r="G64" s="178"/>
      <c r="H64" s="178"/>
      <c r="I64" s="178"/>
      <c r="J64" s="179">
        <f>J179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121</v>
      </c>
      <c r="E65" s="178"/>
      <c r="F65" s="178"/>
      <c r="G65" s="178"/>
      <c r="H65" s="178"/>
      <c r="I65" s="178"/>
      <c r="J65" s="179">
        <f>J187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3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6.96" customHeight="1">
      <c r="A67" s="41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71" s="2" customFormat="1" ht="6.96" customHeight="1">
      <c r="A71" s="41"/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24.96" customHeight="1">
      <c r="A72" s="41"/>
      <c r="B72" s="42"/>
      <c r="C72" s="26" t="s">
        <v>125</v>
      </c>
      <c r="D72" s="43"/>
      <c r="E72" s="43"/>
      <c r="F72" s="43"/>
      <c r="G72" s="43"/>
      <c r="H72" s="43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16</v>
      </c>
      <c r="D74" s="43"/>
      <c r="E74" s="43"/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164" t="str">
        <f>E7</f>
        <v>Hnojiště</v>
      </c>
      <c r="F75" s="35"/>
      <c r="G75" s="35"/>
      <c r="H75" s="35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109</v>
      </c>
      <c r="D76" s="43"/>
      <c r="E76" s="43"/>
      <c r="F76" s="43"/>
      <c r="G76" s="43"/>
      <c r="H76" s="43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72" t="str">
        <f>E9</f>
        <v>IO 02 - Komunikace a ostatní pojezdové plochy</v>
      </c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21</v>
      </c>
      <c r="D79" s="43"/>
      <c r="E79" s="43"/>
      <c r="F79" s="30" t="str">
        <f>F12</f>
        <v>Droužkovická 291, 431 41 Údlice</v>
      </c>
      <c r="G79" s="43"/>
      <c r="H79" s="43"/>
      <c r="I79" s="35" t="s">
        <v>23</v>
      </c>
      <c r="J79" s="75" t="str">
        <f>IF(J12="","",J12)</f>
        <v>9. 9. 2025</v>
      </c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5" t="s">
        <v>25</v>
      </c>
      <c r="D81" s="43"/>
      <c r="E81" s="43"/>
      <c r="F81" s="30" t="str">
        <f>E15</f>
        <v>VAIGL A SYN spol. s r.o.</v>
      </c>
      <c r="G81" s="43"/>
      <c r="H81" s="43"/>
      <c r="I81" s="35" t="s">
        <v>33</v>
      </c>
      <c r="J81" s="39" t="str">
        <f>E21</f>
        <v>ipon-arch, s.r.o.</v>
      </c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5.65" customHeight="1">
      <c r="A82" s="41"/>
      <c r="B82" s="42"/>
      <c r="C82" s="35" t="s">
        <v>31</v>
      </c>
      <c r="D82" s="43"/>
      <c r="E82" s="43"/>
      <c r="F82" s="30" t="str">
        <f>IF(E18="","",E18)</f>
        <v>Vyplň údaj</v>
      </c>
      <c r="G82" s="43"/>
      <c r="H82" s="43"/>
      <c r="I82" s="35" t="s">
        <v>38</v>
      </c>
      <c r="J82" s="39" t="str">
        <f>E24</f>
        <v>Kroupa &amp; Štěpánek stavby</v>
      </c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0.32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11" customFormat="1" ht="29.28" customHeight="1">
      <c r="A84" s="181"/>
      <c r="B84" s="182"/>
      <c r="C84" s="183" t="s">
        <v>126</v>
      </c>
      <c r="D84" s="184" t="s">
        <v>63</v>
      </c>
      <c r="E84" s="184" t="s">
        <v>59</v>
      </c>
      <c r="F84" s="184" t="s">
        <v>60</v>
      </c>
      <c r="G84" s="184" t="s">
        <v>127</v>
      </c>
      <c r="H84" s="184" t="s">
        <v>128</v>
      </c>
      <c r="I84" s="184" t="s">
        <v>129</v>
      </c>
      <c r="J84" s="184" t="s">
        <v>113</v>
      </c>
      <c r="K84" s="185" t="s">
        <v>130</v>
      </c>
      <c r="L84" s="186"/>
      <c r="M84" s="95" t="s">
        <v>19</v>
      </c>
      <c r="N84" s="96" t="s">
        <v>48</v>
      </c>
      <c r="O84" s="96" t="s">
        <v>131</v>
      </c>
      <c r="P84" s="96" t="s">
        <v>132</v>
      </c>
      <c r="Q84" s="96" t="s">
        <v>133</v>
      </c>
      <c r="R84" s="96" t="s">
        <v>134</v>
      </c>
      <c r="S84" s="96" t="s">
        <v>135</v>
      </c>
      <c r="T84" s="97" t="s">
        <v>136</v>
      </c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</row>
    <row r="85" s="2" customFormat="1" ht="22.8" customHeight="1">
      <c r="A85" s="41"/>
      <c r="B85" s="42"/>
      <c r="C85" s="102" t="s">
        <v>137</v>
      </c>
      <c r="D85" s="43"/>
      <c r="E85" s="43"/>
      <c r="F85" s="43"/>
      <c r="G85" s="43"/>
      <c r="H85" s="43"/>
      <c r="I85" s="43"/>
      <c r="J85" s="187">
        <f>BK85</f>
        <v>0</v>
      </c>
      <c r="K85" s="43"/>
      <c r="L85" s="47"/>
      <c r="M85" s="98"/>
      <c r="N85" s="188"/>
      <c r="O85" s="99"/>
      <c r="P85" s="189">
        <f>P86</f>
        <v>0</v>
      </c>
      <c r="Q85" s="99"/>
      <c r="R85" s="189">
        <f>R86</f>
        <v>361.81795775999996</v>
      </c>
      <c r="S85" s="99"/>
      <c r="T85" s="190">
        <f>T86</f>
        <v>69.930000000000007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T85" s="20" t="s">
        <v>77</v>
      </c>
      <c r="AU85" s="20" t="s">
        <v>114</v>
      </c>
      <c r="BK85" s="191">
        <f>BK86</f>
        <v>0</v>
      </c>
    </row>
    <row r="86" s="12" customFormat="1" ht="25.92" customHeight="1">
      <c r="A86" s="12"/>
      <c r="B86" s="192"/>
      <c r="C86" s="193"/>
      <c r="D86" s="194" t="s">
        <v>77</v>
      </c>
      <c r="E86" s="195" t="s">
        <v>138</v>
      </c>
      <c r="F86" s="195" t="s">
        <v>139</v>
      </c>
      <c r="G86" s="193"/>
      <c r="H86" s="193"/>
      <c r="I86" s="196"/>
      <c r="J86" s="197">
        <f>BK86</f>
        <v>0</v>
      </c>
      <c r="K86" s="193"/>
      <c r="L86" s="198"/>
      <c r="M86" s="199"/>
      <c r="N86" s="200"/>
      <c r="O86" s="200"/>
      <c r="P86" s="201">
        <f>P87+P139+P148+P179+P187</f>
        <v>0</v>
      </c>
      <c r="Q86" s="200"/>
      <c r="R86" s="201">
        <f>R87+R139+R148+R179+R187</f>
        <v>361.81795775999996</v>
      </c>
      <c r="S86" s="200"/>
      <c r="T86" s="202">
        <f>T87+T139+T148+T179+T187</f>
        <v>69.930000000000007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3" t="s">
        <v>86</v>
      </c>
      <c r="AT86" s="204" t="s">
        <v>77</v>
      </c>
      <c r="AU86" s="204" t="s">
        <v>78</v>
      </c>
      <c r="AY86" s="203" t="s">
        <v>140</v>
      </c>
      <c r="BK86" s="205">
        <f>BK87+BK139+BK148+BK179+BK187</f>
        <v>0</v>
      </c>
    </row>
    <row r="87" s="12" customFormat="1" ht="22.8" customHeight="1">
      <c r="A87" s="12"/>
      <c r="B87" s="192"/>
      <c r="C87" s="193"/>
      <c r="D87" s="194" t="s">
        <v>77</v>
      </c>
      <c r="E87" s="206" t="s">
        <v>86</v>
      </c>
      <c r="F87" s="206" t="s">
        <v>141</v>
      </c>
      <c r="G87" s="193"/>
      <c r="H87" s="193"/>
      <c r="I87" s="196"/>
      <c r="J87" s="207">
        <f>BK87</f>
        <v>0</v>
      </c>
      <c r="K87" s="193"/>
      <c r="L87" s="198"/>
      <c r="M87" s="199"/>
      <c r="N87" s="200"/>
      <c r="O87" s="200"/>
      <c r="P87" s="201">
        <f>SUM(P88:P138)</f>
        <v>0</v>
      </c>
      <c r="Q87" s="200"/>
      <c r="R87" s="201">
        <f>SUM(R88:R138)</f>
        <v>0.00017999999999999998</v>
      </c>
      <c r="S87" s="200"/>
      <c r="T87" s="202">
        <f>SUM(T88:T138)</f>
        <v>69.930000000000007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3" t="s">
        <v>86</v>
      </c>
      <c r="AT87" s="204" t="s">
        <v>77</v>
      </c>
      <c r="AU87" s="204" t="s">
        <v>86</v>
      </c>
      <c r="AY87" s="203" t="s">
        <v>140</v>
      </c>
      <c r="BK87" s="205">
        <f>SUM(BK88:BK138)</f>
        <v>0</v>
      </c>
    </row>
    <row r="88" s="2" customFormat="1" ht="37.8" customHeight="1">
      <c r="A88" s="41"/>
      <c r="B88" s="42"/>
      <c r="C88" s="208" t="s">
        <v>86</v>
      </c>
      <c r="D88" s="208" t="s">
        <v>142</v>
      </c>
      <c r="E88" s="209" t="s">
        <v>747</v>
      </c>
      <c r="F88" s="210" t="s">
        <v>748</v>
      </c>
      <c r="G88" s="211" t="s">
        <v>211</v>
      </c>
      <c r="H88" s="212">
        <v>111</v>
      </c>
      <c r="I88" s="213"/>
      <c r="J88" s="214">
        <f>ROUND(I88*H88,2)</f>
        <v>0</v>
      </c>
      <c r="K88" s="210" t="s">
        <v>146</v>
      </c>
      <c r="L88" s="47"/>
      <c r="M88" s="215" t="s">
        <v>19</v>
      </c>
      <c r="N88" s="216" t="s">
        <v>49</v>
      </c>
      <c r="O88" s="87"/>
      <c r="P88" s="217">
        <f>O88*H88</f>
        <v>0</v>
      </c>
      <c r="Q88" s="217">
        <v>0</v>
      </c>
      <c r="R88" s="217">
        <f>Q88*H88</f>
        <v>0</v>
      </c>
      <c r="S88" s="217">
        <v>0.63</v>
      </c>
      <c r="T88" s="218">
        <f>S88*H88</f>
        <v>69.930000000000007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9" t="s">
        <v>147</v>
      </c>
      <c r="AT88" s="219" t="s">
        <v>142</v>
      </c>
      <c r="AU88" s="219" t="s">
        <v>88</v>
      </c>
      <c r="AY88" s="20" t="s">
        <v>140</v>
      </c>
      <c r="BE88" s="220">
        <f>IF(N88="základní",J88,0)</f>
        <v>0</v>
      </c>
      <c r="BF88" s="220">
        <f>IF(N88="snížená",J88,0)</f>
        <v>0</v>
      </c>
      <c r="BG88" s="220">
        <f>IF(N88="zákl. přenesená",J88,0)</f>
        <v>0</v>
      </c>
      <c r="BH88" s="220">
        <f>IF(N88="sníž. přenesená",J88,0)</f>
        <v>0</v>
      </c>
      <c r="BI88" s="220">
        <f>IF(N88="nulová",J88,0)</f>
        <v>0</v>
      </c>
      <c r="BJ88" s="20" t="s">
        <v>86</v>
      </c>
      <c r="BK88" s="220">
        <f>ROUND(I88*H88,2)</f>
        <v>0</v>
      </c>
      <c r="BL88" s="20" t="s">
        <v>147</v>
      </c>
      <c r="BM88" s="219" t="s">
        <v>749</v>
      </c>
    </row>
    <row r="89" s="2" customFormat="1">
      <c r="A89" s="41"/>
      <c r="B89" s="42"/>
      <c r="C89" s="43"/>
      <c r="D89" s="221" t="s">
        <v>149</v>
      </c>
      <c r="E89" s="43"/>
      <c r="F89" s="222" t="s">
        <v>750</v>
      </c>
      <c r="G89" s="43"/>
      <c r="H89" s="43"/>
      <c r="I89" s="223"/>
      <c r="J89" s="43"/>
      <c r="K89" s="43"/>
      <c r="L89" s="47"/>
      <c r="M89" s="224"/>
      <c r="N89" s="225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149</v>
      </c>
      <c r="AU89" s="20" t="s">
        <v>88</v>
      </c>
    </row>
    <row r="90" s="2" customFormat="1" ht="21.75" customHeight="1">
      <c r="A90" s="41"/>
      <c r="B90" s="42"/>
      <c r="C90" s="208" t="s">
        <v>88</v>
      </c>
      <c r="D90" s="208" t="s">
        <v>142</v>
      </c>
      <c r="E90" s="209" t="s">
        <v>751</v>
      </c>
      <c r="F90" s="210" t="s">
        <v>752</v>
      </c>
      <c r="G90" s="211" t="s">
        <v>145</v>
      </c>
      <c r="H90" s="212">
        <v>110.02500000000001</v>
      </c>
      <c r="I90" s="213"/>
      <c r="J90" s="214">
        <f>ROUND(I90*H90,2)</f>
        <v>0</v>
      </c>
      <c r="K90" s="210" t="s">
        <v>146</v>
      </c>
      <c r="L90" s="47"/>
      <c r="M90" s="215" t="s">
        <v>19</v>
      </c>
      <c r="N90" s="216" t="s">
        <v>49</v>
      </c>
      <c r="O90" s="87"/>
      <c r="P90" s="217">
        <f>O90*H90</f>
        <v>0</v>
      </c>
      <c r="Q90" s="217">
        <v>0</v>
      </c>
      <c r="R90" s="217">
        <f>Q90*H90</f>
        <v>0</v>
      </c>
      <c r="S90" s="217">
        <v>0</v>
      </c>
      <c r="T90" s="218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9" t="s">
        <v>147</v>
      </c>
      <c r="AT90" s="219" t="s">
        <v>142</v>
      </c>
      <c r="AU90" s="219" t="s">
        <v>88</v>
      </c>
      <c r="AY90" s="20" t="s">
        <v>140</v>
      </c>
      <c r="BE90" s="220">
        <f>IF(N90="základní",J90,0)</f>
        <v>0</v>
      </c>
      <c r="BF90" s="220">
        <f>IF(N90="snížená",J90,0)</f>
        <v>0</v>
      </c>
      <c r="BG90" s="220">
        <f>IF(N90="zákl. přenesená",J90,0)</f>
        <v>0</v>
      </c>
      <c r="BH90" s="220">
        <f>IF(N90="sníž. přenesená",J90,0)</f>
        <v>0</v>
      </c>
      <c r="BI90" s="220">
        <f>IF(N90="nulová",J90,0)</f>
        <v>0</v>
      </c>
      <c r="BJ90" s="20" t="s">
        <v>86</v>
      </c>
      <c r="BK90" s="220">
        <f>ROUND(I90*H90,2)</f>
        <v>0</v>
      </c>
      <c r="BL90" s="20" t="s">
        <v>147</v>
      </c>
      <c r="BM90" s="219" t="s">
        <v>753</v>
      </c>
    </row>
    <row r="91" s="2" customFormat="1">
      <c r="A91" s="41"/>
      <c r="B91" s="42"/>
      <c r="C91" s="43"/>
      <c r="D91" s="221" t="s">
        <v>149</v>
      </c>
      <c r="E91" s="43"/>
      <c r="F91" s="222" t="s">
        <v>754</v>
      </c>
      <c r="G91" s="43"/>
      <c r="H91" s="43"/>
      <c r="I91" s="223"/>
      <c r="J91" s="43"/>
      <c r="K91" s="43"/>
      <c r="L91" s="47"/>
      <c r="M91" s="224"/>
      <c r="N91" s="225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149</v>
      </c>
      <c r="AU91" s="20" t="s">
        <v>88</v>
      </c>
    </row>
    <row r="92" s="13" customFormat="1">
      <c r="A92" s="13"/>
      <c r="B92" s="226"/>
      <c r="C92" s="227"/>
      <c r="D92" s="228" t="s">
        <v>151</v>
      </c>
      <c r="E92" s="229" t="s">
        <v>19</v>
      </c>
      <c r="F92" s="230" t="s">
        <v>755</v>
      </c>
      <c r="G92" s="227"/>
      <c r="H92" s="231">
        <v>132.22499999999999</v>
      </c>
      <c r="I92" s="232"/>
      <c r="J92" s="227"/>
      <c r="K92" s="227"/>
      <c r="L92" s="233"/>
      <c r="M92" s="234"/>
      <c r="N92" s="235"/>
      <c r="O92" s="235"/>
      <c r="P92" s="235"/>
      <c r="Q92" s="235"/>
      <c r="R92" s="235"/>
      <c r="S92" s="235"/>
      <c r="T92" s="236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7" t="s">
        <v>151</v>
      </c>
      <c r="AU92" s="237" t="s">
        <v>88</v>
      </c>
      <c r="AV92" s="13" t="s">
        <v>88</v>
      </c>
      <c r="AW92" s="13" t="s">
        <v>37</v>
      </c>
      <c r="AX92" s="13" t="s">
        <v>78</v>
      </c>
      <c r="AY92" s="237" t="s">
        <v>140</v>
      </c>
    </row>
    <row r="93" s="13" customFormat="1">
      <c r="A93" s="13"/>
      <c r="B93" s="226"/>
      <c r="C93" s="227"/>
      <c r="D93" s="228" t="s">
        <v>151</v>
      </c>
      <c r="E93" s="229" t="s">
        <v>19</v>
      </c>
      <c r="F93" s="230" t="s">
        <v>756</v>
      </c>
      <c r="G93" s="227"/>
      <c r="H93" s="231">
        <v>-22.199999999999999</v>
      </c>
      <c r="I93" s="232"/>
      <c r="J93" s="227"/>
      <c r="K93" s="227"/>
      <c r="L93" s="233"/>
      <c r="M93" s="234"/>
      <c r="N93" s="235"/>
      <c r="O93" s="235"/>
      <c r="P93" s="235"/>
      <c r="Q93" s="235"/>
      <c r="R93" s="235"/>
      <c r="S93" s="235"/>
      <c r="T93" s="236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151</v>
      </c>
      <c r="AU93" s="237" t="s">
        <v>88</v>
      </c>
      <c r="AV93" s="13" t="s">
        <v>88</v>
      </c>
      <c r="AW93" s="13" t="s">
        <v>37</v>
      </c>
      <c r="AX93" s="13" t="s">
        <v>78</v>
      </c>
      <c r="AY93" s="237" t="s">
        <v>140</v>
      </c>
    </row>
    <row r="94" s="14" customFormat="1">
      <c r="A94" s="14"/>
      <c r="B94" s="238"/>
      <c r="C94" s="239"/>
      <c r="D94" s="228" t="s">
        <v>151</v>
      </c>
      <c r="E94" s="240" t="s">
        <v>19</v>
      </c>
      <c r="F94" s="241" t="s">
        <v>153</v>
      </c>
      <c r="G94" s="239"/>
      <c r="H94" s="242">
        <v>110.02499999999999</v>
      </c>
      <c r="I94" s="243"/>
      <c r="J94" s="239"/>
      <c r="K94" s="239"/>
      <c r="L94" s="244"/>
      <c r="M94" s="245"/>
      <c r="N94" s="246"/>
      <c r="O94" s="246"/>
      <c r="P94" s="246"/>
      <c r="Q94" s="246"/>
      <c r="R94" s="246"/>
      <c r="S94" s="246"/>
      <c r="T94" s="247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8" t="s">
        <v>151</v>
      </c>
      <c r="AU94" s="248" t="s">
        <v>88</v>
      </c>
      <c r="AV94" s="14" t="s">
        <v>147</v>
      </c>
      <c r="AW94" s="14" t="s">
        <v>37</v>
      </c>
      <c r="AX94" s="14" t="s">
        <v>86</v>
      </c>
      <c r="AY94" s="248" t="s">
        <v>140</v>
      </c>
    </row>
    <row r="95" s="2" customFormat="1" ht="37.8" customHeight="1">
      <c r="A95" s="41"/>
      <c r="B95" s="42"/>
      <c r="C95" s="208" t="s">
        <v>104</v>
      </c>
      <c r="D95" s="208" t="s">
        <v>142</v>
      </c>
      <c r="E95" s="209" t="s">
        <v>170</v>
      </c>
      <c r="F95" s="210" t="s">
        <v>171</v>
      </c>
      <c r="G95" s="211" t="s">
        <v>145</v>
      </c>
      <c r="H95" s="212">
        <v>205.02500000000001</v>
      </c>
      <c r="I95" s="213"/>
      <c r="J95" s="214">
        <f>ROUND(I95*H95,2)</f>
        <v>0</v>
      </c>
      <c r="K95" s="210" t="s">
        <v>146</v>
      </c>
      <c r="L95" s="47"/>
      <c r="M95" s="215" t="s">
        <v>19</v>
      </c>
      <c r="N95" s="216" t="s">
        <v>49</v>
      </c>
      <c r="O95" s="87"/>
      <c r="P95" s="217">
        <f>O95*H95</f>
        <v>0</v>
      </c>
      <c r="Q95" s="217">
        <v>0</v>
      </c>
      <c r="R95" s="217">
        <f>Q95*H95</f>
        <v>0</v>
      </c>
      <c r="S95" s="217">
        <v>0</v>
      </c>
      <c r="T95" s="218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9" t="s">
        <v>147</v>
      </c>
      <c r="AT95" s="219" t="s">
        <v>142</v>
      </c>
      <c r="AU95" s="219" t="s">
        <v>88</v>
      </c>
      <c r="AY95" s="20" t="s">
        <v>140</v>
      </c>
      <c r="BE95" s="220">
        <f>IF(N95="základní",J95,0)</f>
        <v>0</v>
      </c>
      <c r="BF95" s="220">
        <f>IF(N95="snížená",J95,0)</f>
        <v>0</v>
      </c>
      <c r="BG95" s="220">
        <f>IF(N95="zákl. přenesená",J95,0)</f>
        <v>0</v>
      </c>
      <c r="BH95" s="220">
        <f>IF(N95="sníž. přenesená",J95,0)</f>
        <v>0</v>
      </c>
      <c r="BI95" s="220">
        <f>IF(N95="nulová",J95,0)</f>
        <v>0</v>
      </c>
      <c r="BJ95" s="20" t="s">
        <v>86</v>
      </c>
      <c r="BK95" s="220">
        <f>ROUND(I95*H95,2)</f>
        <v>0</v>
      </c>
      <c r="BL95" s="20" t="s">
        <v>147</v>
      </c>
      <c r="BM95" s="219" t="s">
        <v>757</v>
      </c>
    </row>
    <row r="96" s="2" customFormat="1">
      <c r="A96" s="41"/>
      <c r="B96" s="42"/>
      <c r="C96" s="43"/>
      <c r="D96" s="221" t="s">
        <v>149</v>
      </c>
      <c r="E96" s="43"/>
      <c r="F96" s="222" t="s">
        <v>173</v>
      </c>
      <c r="G96" s="43"/>
      <c r="H96" s="43"/>
      <c r="I96" s="223"/>
      <c r="J96" s="43"/>
      <c r="K96" s="43"/>
      <c r="L96" s="47"/>
      <c r="M96" s="224"/>
      <c r="N96" s="225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149</v>
      </c>
      <c r="AU96" s="20" t="s">
        <v>88</v>
      </c>
    </row>
    <row r="97" s="13" customFormat="1">
      <c r="A97" s="13"/>
      <c r="B97" s="226"/>
      <c r="C97" s="227"/>
      <c r="D97" s="228" t="s">
        <v>151</v>
      </c>
      <c r="E97" s="229" t="s">
        <v>19</v>
      </c>
      <c r="F97" s="230" t="s">
        <v>755</v>
      </c>
      <c r="G97" s="227"/>
      <c r="H97" s="231">
        <v>132.22499999999999</v>
      </c>
      <c r="I97" s="232"/>
      <c r="J97" s="227"/>
      <c r="K97" s="227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151</v>
      </c>
      <c r="AU97" s="237" t="s">
        <v>88</v>
      </c>
      <c r="AV97" s="13" t="s">
        <v>88</v>
      </c>
      <c r="AW97" s="13" t="s">
        <v>37</v>
      </c>
      <c r="AX97" s="13" t="s">
        <v>78</v>
      </c>
      <c r="AY97" s="237" t="s">
        <v>140</v>
      </c>
    </row>
    <row r="98" s="13" customFormat="1">
      <c r="A98" s="13"/>
      <c r="B98" s="226"/>
      <c r="C98" s="227"/>
      <c r="D98" s="228" t="s">
        <v>151</v>
      </c>
      <c r="E98" s="229" t="s">
        <v>19</v>
      </c>
      <c r="F98" s="230" t="s">
        <v>756</v>
      </c>
      <c r="G98" s="227"/>
      <c r="H98" s="231">
        <v>-22.199999999999999</v>
      </c>
      <c r="I98" s="232"/>
      <c r="J98" s="227"/>
      <c r="K98" s="227"/>
      <c r="L98" s="233"/>
      <c r="M98" s="234"/>
      <c r="N98" s="235"/>
      <c r="O98" s="235"/>
      <c r="P98" s="235"/>
      <c r="Q98" s="235"/>
      <c r="R98" s="235"/>
      <c r="S98" s="235"/>
      <c r="T98" s="236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151</v>
      </c>
      <c r="AU98" s="237" t="s">
        <v>88</v>
      </c>
      <c r="AV98" s="13" t="s">
        <v>88</v>
      </c>
      <c r="AW98" s="13" t="s">
        <v>37</v>
      </c>
      <c r="AX98" s="13" t="s">
        <v>78</v>
      </c>
      <c r="AY98" s="237" t="s">
        <v>140</v>
      </c>
    </row>
    <row r="99" s="13" customFormat="1">
      <c r="A99" s="13"/>
      <c r="B99" s="226"/>
      <c r="C99" s="227"/>
      <c r="D99" s="228" t="s">
        <v>151</v>
      </c>
      <c r="E99" s="229" t="s">
        <v>19</v>
      </c>
      <c r="F99" s="230" t="s">
        <v>758</v>
      </c>
      <c r="G99" s="227"/>
      <c r="H99" s="231">
        <v>95</v>
      </c>
      <c r="I99" s="232"/>
      <c r="J99" s="227"/>
      <c r="K99" s="227"/>
      <c r="L99" s="233"/>
      <c r="M99" s="234"/>
      <c r="N99" s="235"/>
      <c r="O99" s="235"/>
      <c r="P99" s="235"/>
      <c r="Q99" s="235"/>
      <c r="R99" s="235"/>
      <c r="S99" s="235"/>
      <c r="T99" s="236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7" t="s">
        <v>151</v>
      </c>
      <c r="AU99" s="237" t="s">
        <v>88</v>
      </c>
      <c r="AV99" s="13" t="s">
        <v>88</v>
      </c>
      <c r="AW99" s="13" t="s">
        <v>37</v>
      </c>
      <c r="AX99" s="13" t="s">
        <v>78</v>
      </c>
      <c r="AY99" s="237" t="s">
        <v>140</v>
      </c>
    </row>
    <row r="100" s="14" customFormat="1">
      <c r="A100" s="14"/>
      <c r="B100" s="238"/>
      <c r="C100" s="239"/>
      <c r="D100" s="228" t="s">
        <v>151</v>
      </c>
      <c r="E100" s="240" t="s">
        <v>19</v>
      </c>
      <c r="F100" s="241" t="s">
        <v>153</v>
      </c>
      <c r="G100" s="239"/>
      <c r="H100" s="242">
        <v>205.02499999999998</v>
      </c>
      <c r="I100" s="243"/>
      <c r="J100" s="239"/>
      <c r="K100" s="239"/>
      <c r="L100" s="244"/>
      <c r="M100" s="245"/>
      <c r="N100" s="246"/>
      <c r="O100" s="246"/>
      <c r="P100" s="246"/>
      <c r="Q100" s="246"/>
      <c r="R100" s="246"/>
      <c r="S100" s="246"/>
      <c r="T100" s="247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8" t="s">
        <v>151</v>
      </c>
      <c r="AU100" s="248" t="s">
        <v>88</v>
      </c>
      <c r="AV100" s="14" t="s">
        <v>147</v>
      </c>
      <c r="AW100" s="14" t="s">
        <v>37</v>
      </c>
      <c r="AX100" s="14" t="s">
        <v>86</v>
      </c>
      <c r="AY100" s="248" t="s">
        <v>140</v>
      </c>
    </row>
    <row r="101" s="2" customFormat="1" ht="37.8" customHeight="1">
      <c r="A101" s="41"/>
      <c r="B101" s="42"/>
      <c r="C101" s="208" t="s">
        <v>147</v>
      </c>
      <c r="D101" s="208" t="s">
        <v>142</v>
      </c>
      <c r="E101" s="209" t="s">
        <v>179</v>
      </c>
      <c r="F101" s="210" t="s">
        <v>180</v>
      </c>
      <c r="G101" s="211" t="s">
        <v>145</v>
      </c>
      <c r="H101" s="212">
        <v>3075.375</v>
      </c>
      <c r="I101" s="213"/>
      <c r="J101" s="214">
        <f>ROUND(I101*H101,2)</f>
        <v>0</v>
      </c>
      <c r="K101" s="210" t="s">
        <v>146</v>
      </c>
      <c r="L101" s="47"/>
      <c r="M101" s="215" t="s">
        <v>19</v>
      </c>
      <c r="N101" s="216" t="s">
        <v>49</v>
      </c>
      <c r="O101" s="87"/>
      <c r="P101" s="217">
        <f>O101*H101</f>
        <v>0</v>
      </c>
      <c r="Q101" s="217">
        <v>0</v>
      </c>
      <c r="R101" s="217">
        <f>Q101*H101</f>
        <v>0</v>
      </c>
      <c r="S101" s="217">
        <v>0</v>
      </c>
      <c r="T101" s="218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9" t="s">
        <v>147</v>
      </c>
      <c r="AT101" s="219" t="s">
        <v>142</v>
      </c>
      <c r="AU101" s="219" t="s">
        <v>88</v>
      </c>
      <c r="AY101" s="20" t="s">
        <v>140</v>
      </c>
      <c r="BE101" s="220">
        <f>IF(N101="základní",J101,0)</f>
        <v>0</v>
      </c>
      <c r="BF101" s="220">
        <f>IF(N101="snížená",J101,0)</f>
        <v>0</v>
      </c>
      <c r="BG101" s="220">
        <f>IF(N101="zákl. přenesená",J101,0)</f>
        <v>0</v>
      </c>
      <c r="BH101" s="220">
        <f>IF(N101="sníž. přenesená",J101,0)</f>
        <v>0</v>
      </c>
      <c r="BI101" s="220">
        <f>IF(N101="nulová",J101,0)</f>
        <v>0</v>
      </c>
      <c r="BJ101" s="20" t="s">
        <v>86</v>
      </c>
      <c r="BK101" s="220">
        <f>ROUND(I101*H101,2)</f>
        <v>0</v>
      </c>
      <c r="BL101" s="20" t="s">
        <v>147</v>
      </c>
      <c r="BM101" s="219" t="s">
        <v>759</v>
      </c>
    </row>
    <row r="102" s="2" customFormat="1">
      <c r="A102" s="41"/>
      <c r="B102" s="42"/>
      <c r="C102" s="43"/>
      <c r="D102" s="221" t="s">
        <v>149</v>
      </c>
      <c r="E102" s="43"/>
      <c r="F102" s="222" t="s">
        <v>182</v>
      </c>
      <c r="G102" s="43"/>
      <c r="H102" s="43"/>
      <c r="I102" s="223"/>
      <c r="J102" s="43"/>
      <c r="K102" s="43"/>
      <c r="L102" s="47"/>
      <c r="M102" s="224"/>
      <c r="N102" s="225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149</v>
      </c>
      <c r="AU102" s="20" t="s">
        <v>88</v>
      </c>
    </row>
    <row r="103" s="13" customFormat="1">
      <c r="A103" s="13"/>
      <c r="B103" s="226"/>
      <c r="C103" s="227"/>
      <c r="D103" s="228" t="s">
        <v>151</v>
      </c>
      <c r="E103" s="229" t="s">
        <v>19</v>
      </c>
      <c r="F103" s="230" t="s">
        <v>755</v>
      </c>
      <c r="G103" s="227"/>
      <c r="H103" s="231">
        <v>132.22499999999999</v>
      </c>
      <c r="I103" s="232"/>
      <c r="J103" s="227"/>
      <c r="K103" s="227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151</v>
      </c>
      <c r="AU103" s="237" t="s">
        <v>88</v>
      </c>
      <c r="AV103" s="13" t="s">
        <v>88</v>
      </c>
      <c r="AW103" s="13" t="s">
        <v>37</v>
      </c>
      <c r="AX103" s="13" t="s">
        <v>78</v>
      </c>
      <c r="AY103" s="237" t="s">
        <v>140</v>
      </c>
    </row>
    <row r="104" s="13" customFormat="1">
      <c r="A104" s="13"/>
      <c r="B104" s="226"/>
      <c r="C104" s="227"/>
      <c r="D104" s="228" t="s">
        <v>151</v>
      </c>
      <c r="E104" s="229" t="s">
        <v>19</v>
      </c>
      <c r="F104" s="230" t="s">
        <v>756</v>
      </c>
      <c r="G104" s="227"/>
      <c r="H104" s="231">
        <v>-22.199999999999999</v>
      </c>
      <c r="I104" s="232"/>
      <c r="J104" s="227"/>
      <c r="K104" s="227"/>
      <c r="L104" s="233"/>
      <c r="M104" s="234"/>
      <c r="N104" s="235"/>
      <c r="O104" s="235"/>
      <c r="P104" s="235"/>
      <c r="Q104" s="235"/>
      <c r="R104" s="235"/>
      <c r="S104" s="235"/>
      <c r="T104" s="236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7" t="s">
        <v>151</v>
      </c>
      <c r="AU104" s="237" t="s">
        <v>88</v>
      </c>
      <c r="AV104" s="13" t="s">
        <v>88</v>
      </c>
      <c r="AW104" s="13" t="s">
        <v>37</v>
      </c>
      <c r="AX104" s="13" t="s">
        <v>78</v>
      </c>
      <c r="AY104" s="237" t="s">
        <v>140</v>
      </c>
    </row>
    <row r="105" s="13" customFormat="1">
      <c r="A105" s="13"/>
      <c r="B105" s="226"/>
      <c r="C105" s="227"/>
      <c r="D105" s="228" t="s">
        <v>151</v>
      </c>
      <c r="E105" s="229" t="s">
        <v>19</v>
      </c>
      <c r="F105" s="230" t="s">
        <v>758</v>
      </c>
      <c r="G105" s="227"/>
      <c r="H105" s="231">
        <v>95</v>
      </c>
      <c r="I105" s="232"/>
      <c r="J105" s="227"/>
      <c r="K105" s="227"/>
      <c r="L105" s="233"/>
      <c r="M105" s="234"/>
      <c r="N105" s="235"/>
      <c r="O105" s="235"/>
      <c r="P105" s="235"/>
      <c r="Q105" s="235"/>
      <c r="R105" s="235"/>
      <c r="S105" s="235"/>
      <c r="T105" s="236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7" t="s">
        <v>151</v>
      </c>
      <c r="AU105" s="237" t="s">
        <v>88</v>
      </c>
      <c r="AV105" s="13" t="s">
        <v>88</v>
      </c>
      <c r="AW105" s="13" t="s">
        <v>37</v>
      </c>
      <c r="AX105" s="13" t="s">
        <v>78</v>
      </c>
      <c r="AY105" s="237" t="s">
        <v>140</v>
      </c>
    </row>
    <row r="106" s="16" customFormat="1">
      <c r="A106" s="16"/>
      <c r="B106" s="280"/>
      <c r="C106" s="281"/>
      <c r="D106" s="228" t="s">
        <v>151</v>
      </c>
      <c r="E106" s="282" t="s">
        <v>19</v>
      </c>
      <c r="F106" s="283" t="s">
        <v>760</v>
      </c>
      <c r="G106" s="281"/>
      <c r="H106" s="284">
        <v>205.02499999999998</v>
      </c>
      <c r="I106" s="285"/>
      <c r="J106" s="281"/>
      <c r="K106" s="281"/>
      <c r="L106" s="286"/>
      <c r="M106" s="287"/>
      <c r="N106" s="288"/>
      <c r="O106" s="288"/>
      <c r="P106" s="288"/>
      <c r="Q106" s="288"/>
      <c r="R106" s="288"/>
      <c r="S106" s="288"/>
      <c r="T106" s="289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T106" s="290" t="s">
        <v>151</v>
      </c>
      <c r="AU106" s="290" t="s">
        <v>88</v>
      </c>
      <c r="AV106" s="16" t="s">
        <v>104</v>
      </c>
      <c r="AW106" s="16" t="s">
        <v>37</v>
      </c>
      <c r="AX106" s="16" t="s">
        <v>78</v>
      </c>
      <c r="AY106" s="290" t="s">
        <v>140</v>
      </c>
    </row>
    <row r="107" s="13" customFormat="1">
      <c r="A107" s="13"/>
      <c r="B107" s="226"/>
      <c r="C107" s="227"/>
      <c r="D107" s="228" t="s">
        <v>151</v>
      </c>
      <c r="E107" s="229" t="s">
        <v>19</v>
      </c>
      <c r="F107" s="230" t="s">
        <v>761</v>
      </c>
      <c r="G107" s="227"/>
      <c r="H107" s="231">
        <v>3075.375</v>
      </c>
      <c r="I107" s="232"/>
      <c r="J107" s="227"/>
      <c r="K107" s="227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151</v>
      </c>
      <c r="AU107" s="237" t="s">
        <v>88</v>
      </c>
      <c r="AV107" s="13" t="s">
        <v>88</v>
      </c>
      <c r="AW107" s="13" t="s">
        <v>37</v>
      </c>
      <c r="AX107" s="13" t="s">
        <v>86</v>
      </c>
      <c r="AY107" s="237" t="s">
        <v>140</v>
      </c>
    </row>
    <row r="108" s="2" customFormat="1" ht="24.15" customHeight="1">
      <c r="A108" s="41"/>
      <c r="B108" s="42"/>
      <c r="C108" s="208" t="s">
        <v>169</v>
      </c>
      <c r="D108" s="208" t="s">
        <v>142</v>
      </c>
      <c r="E108" s="209" t="s">
        <v>762</v>
      </c>
      <c r="F108" s="210" t="s">
        <v>763</v>
      </c>
      <c r="G108" s="211" t="s">
        <v>145</v>
      </c>
      <c r="H108" s="212">
        <v>205.02500000000001</v>
      </c>
      <c r="I108" s="213"/>
      <c r="J108" s="214">
        <f>ROUND(I108*H108,2)</f>
        <v>0</v>
      </c>
      <c r="K108" s="210" t="s">
        <v>146</v>
      </c>
      <c r="L108" s="47"/>
      <c r="M108" s="215" t="s">
        <v>19</v>
      </c>
      <c r="N108" s="216" t="s">
        <v>49</v>
      </c>
      <c r="O108" s="87"/>
      <c r="P108" s="217">
        <f>O108*H108</f>
        <v>0</v>
      </c>
      <c r="Q108" s="217">
        <v>0</v>
      </c>
      <c r="R108" s="217">
        <f>Q108*H108</f>
        <v>0</v>
      </c>
      <c r="S108" s="217">
        <v>0</v>
      </c>
      <c r="T108" s="218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9" t="s">
        <v>147</v>
      </c>
      <c r="AT108" s="219" t="s">
        <v>142</v>
      </c>
      <c r="AU108" s="219" t="s">
        <v>88</v>
      </c>
      <c r="AY108" s="20" t="s">
        <v>140</v>
      </c>
      <c r="BE108" s="220">
        <f>IF(N108="základní",J108,0)</f>
        <v>0</v>
      </c>
      <c r="BF108" s="220">
        <f>IF(N108="snížená",J108,0)</f>
        <v>0</v>
      </c>
      <c r="BG108" s="220">
        <f>IF(N108="zákl. přenesená",J108,0)</f>
        <v>0</v>
      </c>
      <c r="BH108" s="220">
        <f>IF(N108="sníž. přenesená",J108,0)</f>
        <v>0</v>
      </c>
      <c r="BI108" s="220">
        <f>IF(N108="nulová",J108,0)</f>
        <v>0</v>
      </c>
      <c r="BJ108" s="20" t="s">
        <v>86</v>
      </c>
      <c r="BK108" s="220">
        <f>ROUND(I108*H108,2)</f>
        <v>0</v>
      </c>
      <c r="BL108" s="20" t="s">
        <v>147</v>
      </c>
      <c r="BM108" s="219" t="s">
        <v>764</v>
      </c>
    </row>
    <row r="109" s="2" customFormat="1">
      <c r="A109" s="41"/>
      <c r="B109" s="42"/>
      <c r="C109" s="43"/>
      <c r="D109" s="221" t="s">
        <v>149</v>
      </c>
      <c r="E109" s="43"/>
      <c r="F109" s="222" t="s">
        <v>765</v>
      </c>
      <c r="G109" s="43"/>
      <c r="H109" s="43"/>
      <c r="I109" s="223"/>
      <c r="J109" s="43"/>
      <c r="K109" s="43"/>
      <c r="L109" s="47"/>
      <c r="M109" s="224"/>
      <c r="N109" s="225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149</v>
      </c>
      <c r="AU109" s="20" t="s">
        <v>88</v>
      </c>
    </row>
    <row r="110" s="13" customFormat="1">
      <c r="A110" s="13"/>
      <c r="B110" s="226"/>
      <c r="C110" s="227"/>
      <c r="D110" s="228" t="s">
        <v>151</v>
      </c>
      <c r="E110" s="229" t="s">
        <v>19</v>
      </c>
      <c r="F110" s="230" t="s">
        <v>758</v>
      </c>
      <c r="G110" s="227"/>
      <c r="H110" s="231">
        <v>95</v>
      </c>
      <c r="I110" s="232"/>
      <c r="J110" s="227"/>
      <c r="K110" s="227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151</v>
      </c>
      <c r="AU110" s="237" t="s">
        <v>88</v>
      </c>
      <c r="AV110" s="13" t="s">
        <v>88</v>
      </c>
      <c r="AW110" s="13" t="s">
        <v>37</v>
      </c>
      <c r="AX110" s="13" t="s">
        <v>78</v>
      </c>
      <c r="AY110" s="237" t="s">
        <v>140</v>
      </c>
    </row>
    <row r="111" s="13" customFormat="1">
      <c r="A111" s="13"/>
      <c r="B111" s="226"/>
      <c r="C111" s="227"/>
      <c r="D111" s="228" t="s">
        <v>151</v>
      </c>
      <c r="E111" s="229" t="s">
        <v>19</v>
      </c>
      <c r="F111" s="230" t="s">
        <v>755</v>
      </c>
      <c r="G111" s="227"/>
      <c r="H111" s="231">
        <v>132.22499999999999</v>
      </c>
      <c r="I111" s="232"/>
      <c r="J111" s="227"/>
      <c r="K111" s="227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151</v>
      </c>
      <c r="AU111" s="237" t="s">
        <v>88</v>
      </c>
      <c r="AV111" s="13" t="s">
        <v>88</v>
      </c>
      <c r="AW111" s="13" t="s">
        <v>37</v>
      </c>
      <c r="AX111" s="13" t="s">
        <v>78</v>
      </c>
      <c r="AY111" s="237" t="s">
        <v>140</v>
      </c>
    </row>
    <row r="112" s="13" customFormat="1">
      <c r="A112" s="13"/>
      <c r="B112" s="226"/>
      <c r="C112" s="227"/>
      <c r="D112" s="228" t="s">
        <v>151</v>
      </c>
      <c r="E112" s="229" t="s">
        <v>19</v>
      </c>
      <c r="F112" s="230" t="s">
        <v>756</v>
      </c>
      <c r="G112" s="227"/>
      <c r="H112" s="231">
        <v>-22.199999999999999</v>
      </c>
      <c r="I112" s="232"/>
      <c r="J112" s="227"/>
      <c r="K112" s="227"/>
      <c r="L112" s="233"/>
      <c r="M112" s="234"/>
      <c r="N112" s="235"/>
      <c r="O112" s="235"/>
      <c r="P112" s="235"/>
      <c r="Q112" s="235"/>
      <c r="R112" s="235"/>
      <c r="S112" s="235"/>
      <c r="T112" s="236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7" t="s">
        <v>151</v>
      </c>
      <c r="AU112" s="237" t="s">
        <v>88</v>
      </c>
      <c r="AV112" s="13" t="s">
        <v>88</v>
      </c>
      <c r="AW112" s="13" t="s">
        <v>37</v>
      </c>
      <c r="AX112" s="13" t="s">
        <v>78</v>
      </c>
      <c r="AY112" s="237" t="s">
        <v>140</v>
      </c>
    </row>
    <row r="113" s="14" customFormat="1">
      <c r="A113" s="14"/>
      <c r="B113" s="238"/>
      <c r="C113" s="239"/>
      <c r="D113" s="228" t="s">
        <v>151</v>
      </c>
      <c r="E113" s="240" t="s">
        <v>19</v>
      </c>
      <c r="F113" s="241" t="s">
        <v>153</v>
      </c>
      <c r="G113" s="239"/>
      <c r="H113" s="242">
        <v>205.02500000000001</v>
      </c>
      <c r="I113" s="243"/>
      <c r="J113" s="239"/>
      <c r="K113" s="239"/>
      <c r="L113" s="244"/>
      <c r="M113" s="245"/>
      <c r="N113" s="246"/>
      <c r="O113" s="246"/>
      <c r="P113" s="246"/>
      <c r="Q113" s="246"/>
      <c r="R113" s="246"/>
      <c r="S113" s="246"/>
      <c r="T113" s="247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8" t="s">
        <v>151</v>
      </c>
      <c r="AU113" s="248" t="s">
        <v>88</v>
      </c>
      <c r="AV113" s="14" t="s">
        <v>147</v>
      </c>
      <c r="AW113" s="14" t="s">
        <v>37</v>
      </c>
      <c r="AX113" s="14" t="s">
        <v>86</v>
      </c>
      <c r="AY113" s="248" t="s">
        <v>140</v>
      </c>
    </row>
    <row r="114" s="2" customFormat="1" ht="24.15" customHeight="1">
      <c r="A114" s="41"/>
      <c r="B114" s="42"/>
      <c r="C114" s="208" t="s">
        <v>178</v>
      </c>
      <c r="D114" s="208" t="s">
        <v>142</v>
      </c>
      <c r="E114" s="209" t="s">
        <v>191</v>
      </c>
      <c r="F114" s="210" t="s">
        <v>192</v>
      </c>
      <c r="G114" s="211" t="s">
        <v>193</v>
      </c>
      <c r="H114" s="212">
        <v>348.54300000000001</v>
      </c>
      <c r="I114" s="213"/>
      <c r="J114" s="214">
        <f>ROUND(I114*H114,2)</f>
        <v>0</v>
      </c>
      <c r="K114" s="210" t="s">
        <v>146</v>
      </c>
      <c r="L114" s="47"/>
      <c r="M114" s="215" t="s">
        <v>19</v>
      </c>
      <c r="N114" s="216" t="s">
        <v>49</v>
      </c>
      <c r="O114" s="87"/>
      <c r="P114" s="217">
        <f>O114*H114</f>
        <v>0</v>
      </c>
      <c r="Q114" s="217">
        <v>0</v>
      </c>
      <c r="R114" s="217">
        <f>Q114*H114</f>
        <v>0</v>
      </c>
      <c r="S114" s="217">
        <v>0</v>
      </c>
      <c r="T114" s="218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9" t="s">
        <v>147</v>
      </c>
      <c r="AT114" s="219" t="s">
        <v>142</v>
      </c>
      <c r="AU114" s="219" t="s">
        <v>88</v>
      </c>
      <c r="AY114" s="20" t="s">
        <v>140</v>
      </c>
      <c r="BE114" s="220">
        <f>IF(N114="základní",J114,0)</f>
        <v>0</v>
      </c>
      <c r="BF114" s="220">
        <f>IF(N114="snížená",J114,0)</f>
        <v>0</v>
      </c>
      <c r="BG114" s="220">
        <f>IF(N114="zákl. přenesená",J114,0)</f>
        <v>0</v>
      </c>
      <c r="BH114" s="220">
        <f>IF(N114="sníž. přenesená",J114,0)</f>
        <v>0</v>
      </c>
      <c r="BI114" s="220">
        <f>IF(N114="nulová",J114,0)</f>
        <v>0</v>
      </c>
      <c r="BJ114" s="20" t="s">
        <v>86</v>
      </c>
      <c r="BK114" s="220">
        <f>ROUND(I114*H114,2)</f>
        <v>0</v>
      </c>
      <c r="BL114" s="20" t="s">
        <v>147</v>
      </c>
      <c r="BM114" s="219" t="s">
        <v>766</v>
      </c>
    </row>
    <row r="115" s="2" customFormat="1">
      <c r="A115" s="41"/>
      <c r="B115" s="42"/>
      <c r="C115" s="43"/>
      <c r="D115" s="221" t="s">
        <v>149</v>
      </c>
      <c r="E115" s="43"/>
      <c r="F115" s="222" t="s">
        <v>195</v>
      </c>
      <c r="G115" s="43"/>
      <c r="H115" s="43"/>
      <c r="I115" s="223"/>
      <c r="J115" s="43"/>
      <c r="K115" s="43"/>
      <c r="L115" s="47"/>
      <c r="M115" s="224"/>
      <c r="N115" s="225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149</v>
      </c>
      <c r="AU115" s="20" t="s">
        <v>88</v>
      </c>
    </row>
    <row r="116" s="13" customFormat="1">
      <c r="A116" s="13"/>
      <c r="B116" s="226"/>
      <c r="C116" s="227"/>
      <c r="D116" s="228" t="s">
        <v>151</v>
      </c>
      <c r="E116" s="229" t="s">
        <v>19</v>
      </c>
      <c r="F116" s="230" t="s">
        <v>755</v>
      </c>
      <c r="G116" s="227"/>
      <c r="H116" s="231">
        <v>132.22499999999999</v>
      </c>
      <c r="I116" s="232"/>
      <c r="J116" s="227"/>
      <c r="K116" s="227"/>
      <c r="L116" s="233"/>
      <c r="M116" s="234"/>
      <c r="N116" s="235"/>
      <c r="O116" s="235"/>
      <c r="P116" s="235"/>
      <c r="Q116" s="235"/>
      <c r="R116" s="235"/>
      <c r="S116" s="235"/>
      <c r="T116" s="23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7" t="s">
        <v>151</v>
      </c>
      <c r="AU116" s="237" t="s">
        <v>88</v>
      </c>
      <c r="AV116" s="13" t="s">
        <v>88</v>
      </c>
      <c r="AW116" s="13" t="s">
        <v>37</v>
      </c>
      <c r="AX116" s="13" t="s">
        <v>78</v>
      </c>
      <c r="AY116" s="237" t="s">
        <v>140</v>
      </c>
    </row>
    <row r="117" s="13" customFormat="1">
      <c r="A117" s="13"/>
      <c r="B117" s="226"/>
      <c r="C117" s="227"/>
      <c r="D117" s="228" t="s">
        <v>151</v>
      </c>
      <c r="E117" s="229" t="s">
        <v>19</v>
      </c>
      <c r="F117" s="230" t="s">
        <v>756</v>
      </c>
      <c r="G117" s="227"/>
      <c r="H117" s="231">
        <v>-22.199999999999999</v>
      </c>
      <c r="I117" s="232"/>
      <c r="J117" s="227"/>
      <c r="K117" s="227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151</v>
      </c>
      <c r="AU117" s="237" t="s">
        <v>88</v>
      </c>
      <c r="AV117" s="13" t="s">
        <v>88</v>
      </c>
      <c r="AW117" s="13" t="s">
        <v>37</v>
      </c>
      <c r="AX117" s="13" t="s">
        <v>78</v>
      </c>
      <c r="AY117" s="237" t="s">
        <v>140</v>
      </c>
    </row>
    <row r="118" s="13" customFormat="1">
      <c r="A118" s="13"/>
      <c r="B118" s="226"/>
      <c r="C118" s="227"/>
      <c r="D118" s="228" t="s">
        <v>151</v>
      </c>
      <c r="E118" s="229" t="s">
        <v>19</v>
      </c>
      <c r="F118" s="230" t="s">
        <v>758</v>
      </c>
      <c r="G118" s="227"/>
      <c r="H118" s="231">
        <v>95</v>
      </c>
      <c r="I118" s="232"/>
      <c r="J118" s="227"/>
      <c r="K118" s="227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151</v>
      </c>
      <c r="AU118" s="237" t="s">
        <v>88</v>
      </c>
      <c r="AV118" s="13" t="s">
        <v>88</v>
      </c>
      <c r="AW118" s="13" t="s">
        <v>37</v>
      </c>
      <c r="AX118" s="13" t="s">
        <v>78</v>
      </c>
      <c r="AY118" s="237" t="s">
        <v>140</v>
      </c>
    </row>
    <row r="119" s="16" customFormat="1">
      <c r="A119" s="16"/>
      <c r="B119" s="280"/>
      <c r="C119" s="281"/>
      <c r="D119" s="228" t="s">
        <v>151</v>
      </c>
      <c r="E119" s="282" t="s">
        <v>19</v>
      </c>
      <c r="F119" s="283" t="s">
        <v>760</v>
      </c>
      <c r="G119" s="281"/>
      <c r="H119" s="284">
        <v>205.02499999999998</v>
      </c>
      <c r="I119" s="285"/>
      <c r="J119" s="281"/>
      <c r="K119" s="281"/>
      <c r="L119" s="286"/>
      <c r="M119" s="287"/>
      <c r="N119" s="288"/>
      <c r="O119" s="288"/>
      <c r="P119" s="288"/>
      <c r="Q119" s="288"/>
      <c r="R119" s="288"/>
      <c r="S119" s="288"/>
      <c r="T119" s="289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T119" s="290" t="s">
        <v>151</v>
      </c>
      <c r="AU119" s="290" t="s">
        <v>88</v>
      </c>
      <c r="AV119" s="16" t="s">
        <v>104</v>
      </c>
      <c r="AW119" s="16" t="s">
        <v>37</v>
      </c>
      <c r="AX119" s="16" t="s">
        <v>78</v>
      </c>
      <c r="AY119" s="290" t="s">
        <v>140</v>
      </c>
    </row>
    <row r="120" s="13" customFormat="1">
      <c r="A120" s="13"/>
      <c r="B120" s="226"/>
      <c r="C120" s="227"/>
      <c r="D120" s="228" t="s">
        <v>151</v>
      </c>
      <c r="E120" s="229" t="s">
        <v>19</v>
      </c>
      <c r="F120" s="230" t="s">
        <v>767</v>
      </c>
      <c r="G120" s="227"/>
      <c r="H120" s="231">
        <v>348.54300000000001</v>
      </c>
      <c r="I120" s="232"/>
      <c r="J120" s="227"/>
      <c r="K120" s="227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151</v>
      </c>
      <c r="AU120" s="237" t="s">
        <v>88</v>
      </c>
      <c r="AV120" s="13" t="s">
        <v>88</v>
      </c>
      <c r="AW120" s="13" t="s">
        <v>37</v>
      </c>
      <c r="AX120" s="13" t="s">
        <v>86</v>
      </c>
      <c r="AY120" s="237" t="s">
        <v>140</v>
      </c>
    </row>
    <row r="121" s="2" customFormat="1" ht="24.15" customHeight="1">
      <c r="A121" s="41"/>
      <c r="B121" s="42"/>
      <c r="C121" s="208" t="s">
        <v>184</v>
      </c>
      <c r="D121" s="208" t="s">
        <v>142</v>
      </c>
      <c r="E121" s="209" t="s">
        <v>198</v>
      </c>
      <c r="F121" s="210" t="s">
        <v>199</v>
      </c>
      <c r="G121" s="211" t="s">
        <v>145</v>
      </c>
      <c r="H121" s="212">
        <v>205.02500000000001</v>
      </c>
      <c r="I121" s="213"/>
      <c r="J121" s="214">
        <f>ROUND(I121*H121,2)</f>
        <v>0</v>
      </c>
      <c r="K121" s="210" t="s">
        <v>146</v>
      </c>
      <c r="L121" s="47"/>
      <c r="M121" s="215" t="s">
        <v>19</v>
      </c>
      <c r="N121" s="216" t="s">
        <v>49</v>
      </c>
      <c r="O121" s="87"/>
      <c r="P121" s="217">
        <f>O121*H121</f>
        <v>0</v>
      </c>
      <c r="Q121" s="217">
        <v>0</v>
      </c>
      <c r="R121" s="217">
        <f>Q121*H121</f>
        <v>0</v>
      </c>
      <c r="S121" s="217">
        <v>0</v>
      </c>
      <c r="T121" s="218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9" t="s">
        <v>147</v>
      </c>
      <c r="AT121" s="219" t="s">
        <v>142</v>
      </c>
      <c r="AU121" s="219" t="s">
        <v>88</v>
      </c>
      <c r="AY121" s="20" t="s">
        <v>140</v>
      </c>
      <c r="BE121" s="220">
        <f>IF(N121="základní",J121,0)</f>
        <v>0</v>
      </c>
      <c r="BF121" s="220">
        <f>IF(N121="snížená",J121,0)</f>
        <v>0</v>
      </c>
      <c r="BG121" s="220">
        <f>IF(N121="zákl. přenesená",J121,0)</f>
        <v>0</v>
      </c>
      <c r="BH121" s="220">
        <f>IF(N121="sníž. přenesená",J121,0)</f>
        <v>0</v>
      </c>
      <c r="BI121" s="220">
        <f>IF(N121="nulová",J121,0)</f>
        <v>0</v>
      </c>
      <c r="BJ121" s="20" t="s">
        <v>86</v>
      </c>
      <c r="BK121" s="220">
        <f>ROUND(I121*H121,2)</f>
        <v>0</v>
      </c>
      <c r="BL121" s="20" t="s">
        <v>147</v>
      </c>
      <c r="BM121" s="219" t="s">
        <v>768</v>
      </c>
    </row>
    <row r="122" s="2" customFormat="1">
      <c r="A122" s="41"/>
      <c r="B122" s="42"/>
      <c r="C122" s="43"/>
      <c r="D122" s="221" t="s">
        <v>149</v>
      </c>
      <c r="E122" s="43"/>
      <c r="F122" s="222" t="s">
        <v>201</v>
      </c>
      <c r="G122" s="43"/>
      <c r="H122" s="43"/>
      <c r="I122" s="223"/>
      <c r="J122" s="43"/>
      <c r="K122" s="43"/>
      <c r="L122" s="47"/>
      <c r="M122" s="224"/>
      <c r="N122" s="225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149</v>
      </c>
      <c r="AU122" s="20" t="s">
        <v>88</v>
      </c>
    </row>
    <row r="123" s="13" customFormat="1">
      <c r="A123" s="13"/>
      <c r="B123" s="226"/>
      <c r="C123" s="227"/>
      <c r="D123" s="228" t="s">
        <v>151</v>
      </c>
      <c r="E123" s="229" t="s">
        <v>19</v>
      </c>
      <c r="F123" s="230" t="s">
        <v>758</v>
      </c>
      <c r="G123" s="227"/>
      <c r="H123" s="231">
        <v>95</v>
      </c>
      <c r="I123" s="232"/>
      <c r="J123" s="227"/>
      <c r="K123" s="227"/>
      <c r="L123" s="233"/>
      <c r="M123" s="234"/>
      <c r="N123" s="235"/>
      <c r="O123" s="235"/>
      <c r="P123" s="235"/>
      <c r="Q123" s="235"/>
      <c r="R123" s="235"/>
      <c r="S123" s="235"/>
      <c r="T123" s="23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151</v>
      </c>
      <c r="AU123" s="237" t="s">
        <v>88</v>
      </c>
      <c r="AV123" s="13" t="s">
        <v>88</v>
      </c>
      <c r="AW123" s="13" t="s">
        <v>37</v>
      </c>
      <c r="AX123" s="13" t="s">
        <v>78</v>
      </c>
      <c r="AY123" s="237" t="s">
        <v>140</v>
      </c>
    </row>
    <row r="124" s="13" customFormat="1">
      <c r="A124" s="13"/>
      <c r="B124" s="226"/>
      <c r="C124" s="227"/>
      <c r="D124" s="228" t="s">
        <v>151</v>
      </c>
      <c r="E124" s="229" t="s">
        <v>19</v>
      </c>
      <c r="F124" s="230" t="s">
        <v>755</v>
      </c>
      <c r="G124" s="227"/>
      <c r="H124" s="231">
        <v>132.22499999999999</v>
      </c>
      <c r="I124" s="232"/>
      <c r="J124" s="227"/>
      <c r="K124" s="227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151</v>
      </c>
      <c r="AU124" s="237" t="s">
        <v>88</v>
      </c>
      <c r="AV124" s="13" t="s">
        <v>88</v>
      </c>
      <c r="AW124" s="13" t="s">
        <v>37</v>
      </c>
      <c r="AX124" s="13" t="s">
        <v>78</v>
      </c>
      <c r="AY124" s="237" t="s">
        <v>140</v>
      </c>
    </row>
    <row r="125" s="13" customFormat="1">
      <c r="A125" s="13"/>
      <c r="B125" s="226"/>
      <c r="C125" s="227"/>
      <c r="D125" s="228" t="s">
        <v>151</v>
      </c>
      <c r="E125" s="229" t="s">
        <v>19</v>
      </c>
      <c r="F125" s="230" t="s">
        <v>756</v>
      </c>
      <c r="G125" s="227"/>
      <c r="H125" s="231">
        <v>-22.199999999999999</v>
      </c>
      <c r="I125" s="232"/>
      <c r="J125" s="227"/>
      <c r="K125" s="227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151</v>
      </c>
      <c r="AU125" s="237" t="s">
        <v>88</v>
      </c>
      <c r="AV125" s="13" t="s">
        <v>88</v>
      </c>
      <c r="AW125" s="13" t="s">
        <v>37</v>
      </c>
      <c r="AX125" s="13" t="s">
        <v>78</v>
      </c>
      <c r="AY125" s="237" t="s">
        <v>140</v>
      </c>
    </row>
    <row r="126" s="14" customFormat="1">
      <c r="A126" s="14"/>
      <c r="B126" s="238"/>
      <c r="C126" s="239"/>
      <c r="D126" s="228" t="s">
        <v>151</v>
      </c>
      <c r="E126" s="240" t="s">
        <v>19</v>
      </c>
      <c r="F126" s="241" t="s">
        <v>153</v>
      </c>
      <c r="G126" s="239"/>
      <c r="H126" s="242">
        <v>205.02500000000001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8" t="s">
        <v>151</v>
      </c>
      <c r="AU126" s="248" t="s">
        <v>88</v>
      </c>
      <c r="AV126" s="14" t="s">
        <v>147</v>
      </c>
      <c r="AW126" s="14" t="s">
        <v>37</v>
      </c>
      <c r="AX126" s="14" t="s">
        <v>86</v>
      </c>
      <c r="AY126" s="248" t="s">
        <v>140</v>
      </c>
    </row>
    <row r="127" s="2" customFormat="1" ht="24.15" customHeight="1">
      <c r="A127" s="41"/>
      <c r="B127" s="42"/>
      <c r="C127" s="208" t="s">
        <v>190</v>
      </c>
      <c r="D127" s="208" t="s">
        <v>142</v>
      </c>
      <c r="E127" s="209" t="s">
        <v>769</v>
      </c>
      <c r="F127" s="210" t="s">
        <v>770</v>
      </c>
      <c r="G127" s="211" t="s">
        <v>211</v>
      </c>
      <c r="H127" s="212">
        <v>9</v>
      </c>
      <c r="I127" s="213"/>
      <c r="J127" s="214">
        <f>ROUND(I127*H127,2)</f>
        <v>0</v>
      </c>
      <c r="K127" s="210" t="s">
        <v>146</v>
      </c>
      <c r="L127" s="47"/>
      <c r="M127" s="215" t="s">
        <v>19</v>
      </c>
      <c r="N127" s="216" t="s">
        <v>49</v>
      </c>
      <c r="O127" s="87"/>
      <c r="P127" s="217">
        <f>O127*H127</f>
        <v>0</v>
      </c>
      <c r="Q127" s="217">
        <v>0</v>
      </c>
      <c r="R127" s="217">
        <f>Q127*H127</f>
        <v>0</v>
      </c>
      <c r="S127" s="217">
        <v>0</v>
      </c>
      <c r="T127" s="218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9" t="s">
        <v>147</v>
      </c>
      <c r="AT127" s="219" t="s">
        <v>142</v>
      </c>
      <c r="AU127" s="219" t="s">
        <v>88</v>
      </c>
      <c r="AY127" s="20" t="s">
        <v>140</v>
      </c>
      <c r="BE127" s="220">
        <f>IF(N127="základní",J127,0)</f>
        <v>0</v>
      </c>
      <c r="BF127" s="220">
        <f>IF(N127="snížená",J127,0)</f>
        <v>0</v>
      </c>
      <c r="BG127" s="220">
        <f>IF(N127="zákl. přenesená",J127,0)</f>
        <v>0</v>
      </c>
      <c r="BH127" s="220">
        <f>IF(N127="sníž. přenesená",J127,0)</f>
        <v>0</v>
      </c>
      <c r="BI127" s="220">
        <f>IF(N127="nulová",J127,0)</f>
        <v>0</v>
      </c>
      <c r="BJ127" s="20" t="s">
        <v>86</v>
      </c>
      <c r="BK127" s="220">
        <f>ROUND(I127*H127,2)</f>
        <v>0</v>
      </c>
      <c r="BL127" s="20" t="s">
        <v>147</v>
      </c>
      <c r="BM127" s="219" t="s">
        <v>771</v>
      </c>
    </row>
    <row r="128" s="2" customFormat="1">
      <c r="A128" s="41"/>
      <c r="B128" s="42"/>
      <c r="C128" s="43"/>
      <c r="D128" s="221" t="s">
        <v>149</v>
      </c>
      <c r="E128" s="43"/>
      <c r="F128" s="222" t="s">
        <v>772</v>
      </c>
      <c r="G128" s="43"/>
      <c r="H128" s="43"/>
      <c r="I128" s="223"/>
      <c r="J128" s="43"/>
      <c r="K128" s="43"/>
      <c r="L128" s="47"/>
      <c r="M128" s="224"/>
      <c r="N128" s="225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149</v>
      </c>
      <c r="AU128" s="20" t="s">
        <v>88</v>
      </c>
    </row>
    <row r="129" s="13" customFormat="1">
      <c r="A129" s="13"/>
      <c r="B129" s="226"/>
      <c r="C129" s="227"/>
      <c r="D129" s="228" t="s">
        <v>151</v>
      </c>
      <c r="E129" s="229" t="s">
        <v>19</v>
      </c>
      <c r="F129" s="230" t="s">
        <v>773</v>
      </c>
      <c r="G129" s="227"/>
      <c r="H129" s="231">
        <v>9</v>
      </c>
      <c r="I129" s="232"/>
      <c r="J129" s="227"/>
      <c r="K129" s="227"/>
      <c r="L129" s="233"/>
      <c r="M129" s="234"/>
      <c r="N129" s="235"/>
      <c r="O129" s="235"/>
      <c r="P129" s="235"/>
      <c r="Q129" s="235"/>
      <c r="R129" s="235"/>
      <c r="S129" s="235"/>
      <c r="T129" s="23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7" t="s">
        <v>151</v>
      </c>
      <c r="AU129" s="237" t="s">
        <v>88</v>
      </c>
      <c r="AV129" s="13" t="s">
        <v>88</v>
      </c>
      <c r="AW129" s="13" t="s">
        <v>37</v>
      </c>
      <c r="AX129" s="13" t="s">
        <v>86</v>
      </c>
      <c r="AY129" s="237" t="s">
        <v>140</v>
      </c>
    </row>
    <row r="130" s="2" customFormat="1" ht="16.5" customHeight="1">
      <c r="A130" s="41"/>
      <c r="B130" s="42"/>
      <c r="C130" s="261" t="s">
        <v>197</v>
      </c>
      <c r="D130" s="261" t="s">
        <v>323</v>
      </c>
      <c r="E130" s="262" t="s">
        <v>774</v>
      </c>
      <c r="F130" s="263" t="s">
        <v>775</v>
      </c>
      <c r="G130" s="264" t="s">
        <v>776</v>
      </c>
      <c r="H130" s="265">
        <v>0.17999999999999999</v>
      </c>
      <c r="I130" s="266"/>
      <c r="J130" s="267">
        <f>ROUND(I130*H130,2)</f>
        <v>0</v>
      </c>
      <c r="K130" s="263" t="s">
        <v>146</v>
      </c>
      <c r="L130" s="268"/>
      <c r="M130" s="269" t="s">
        <v>19</v>
      </c>
      <c r="N130" s="270" t="s">
        <v>49</v>
      </c>
      <c r="O130" s="87"/>
      <c r="P130" s="217">
        <f>O130*H130</f>
        <v>0</v>
      </c>
      <c r="Q130" s="217">
        <v>0.001</v>
      </c>
      <c r="R130" s="217">
        <f>Q130*H130</f>
        <v>0.00017999999999999998</v>
      </c>
      <c r="S130" s="217">
        <v>0</v>
      </c>
      <c r="T130" s="218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19" t="s">
        <v>190</v>
      </c>
      <c r="AT130" s="219" t="s">
        <v>323</v>
      </c>
      <c r="AU130" s="219" t="s">
        <v>88</v>
      </c>
      <c r="AY130" s="20" t="s">
        <v>140</v>
      </c>
      <c r="BE130" s="220">
        <f>IF(N130="základní",J130,0)</f>
        <v>0</v>
      </c>
      <c r="BF130" s="220">
        <f>IF(N130="snížená",J130,0)</f>
        <v>0</v>
      </c>
      <c r="BG130" s="220">
        <f>IF(N130="zákl. přenesená",J130,0)</f>
        <v>0</v>
      </c>
      <c r="BH130" s="220">
        <f>IF(N130="sníž. přenesená",J130,0)</f>
        <v>0</v>
      </c>
      <c r="BI130" s="220">
        <f>IF(N130="nulová",J130,0)</f>
        <v>0</v>
      </c>
      <c r="BJ130" s="20" t="s">
        <v>86</v>
      </c>
      <c r="BK130" s="220">
        <f>ROUND(I130*H130,2)</f>
        <v>0</v>
      </c>
      <c r="BL130" s="20" t="s">
        <v>147</v>
      </c>
      <c r="BM130" s="219" t="s">
        <v>777</v>
      </c>
    </row>
    <row r="131" s="13" customFormat="1">
      <c r="A131" s="13"/>
      <c r="B131" s="226"/>
      <c r="C131" s="227"/>
      <c r="D131" s="228" t="s">
        <v>151</v>
      </c>
      <c r="E131" s="227"/>
      <c r="F131" s="230" t="s">
        <v>778</v>
      </c>
      <c r="G131" s="227"/>
      <c r="H131" s="231">
        <v>0.17999999999999999</v>
      </c>
      <c r="I131" s="232"/>
      <c r="J131" s="227"/>
      <c r="K131" s="227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151</v>
      </c>
      <c r="AU131" s="237" t="s">
        <v>88</v>
      </c>
      <c r="AV131" s="13" t="s">
        <v>88</v>
      </c>
      <c r="AW131" s="13" t="s">
        <v>4</v>
      </c>
      <c r="AX131" s="13" t="s">
        <v>86</v>
      </c>
      <c r="AY131" s="237" t="s">
        <v>140</v>
      </c>
    </row>
    <row r="132" s="2" customFormat="1" ht="21.75" customHeight="1">
      <c r="A132" s="41"/>
      <c r="B132" s="42"/>
      <c r="C132" s="208" t="s">
        <v>202</v>
      </c>
      <c r="D132" s="208" t="s">
        <v>142</v>
      </c>
      <c r="E132" s="209" t="s">
        <v>779</v>
      </c>
      <c r="F132" s="210" t="s">
        <v>780</v>
      </c>
      <c r="G132" s="211" t="s">
        <v>211</v>
      </c>
      <c r="H132" s="212">
        <v>9</v>
      </c>
      <c r="I132" s="213"/>
      <c r="J132" s="214">
        <f>ROUND(I132*H132,2)</f>
        <v>0</v>
      </c>
      <c r="K132" s="210" t="s">
        <v>146</v>
      </c>
      <c r="L132" s="47"/>
      <c r="M132" s="215" t="s">
        <v>19</v>
      </c>
      <c r="N132" s="216" t="s">
        <v>49</v>
      </c>
      <c r="O132" s="87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8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9" t="s">
        <v>147</v>
      </c>
      <c r="AT132" s="219" t="s">
        <v>142</v>
      </c>
      <c r="AU132" s="219" t="s">
        <v>88</v>
      </c>
      <c r="AY132" s="20" t="s">
        <v>140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20" t="s">
        <v>86</v>
      </c>
      <c r="BK132" s="220">
        <f>ROUND(I132*H132,2)</f>
        <v>0</v>
      </c>
      <c r="BL132" s="20" t="s">
        <v>147</v>
      </c>
      <c r="BM132" s="219" t="s">
        <v>781</v>
      </c>
    </row>
    <row r="133" s="2" customFormat="1">
      <c r="A133" s="41"/>
      <c r="B133" s="42"/>
      <c r="C133" s="43"/>
      <c r="D133" s="221" t="s">
        <v>149</v>
      </c>
      <c r="E133" s="43"/>
      <c r="F133" s="222" t="s">
        <v>782</v>
      </c>
      <c r="G133" s="43"/>
      <c r="H133" s="43"/>
      <c r="I133" s="223"/>
      <c r="J133" s="43"/>
      <c r="K133" s="43"/>
      <c r="L133" s="47"/>
      <c r="M133" s="224"/>
      <c r="N133" s="225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149</v>
      </c>
      <c r="AU133" s="20" t="s">
        <v>88</v>
      </c>
    </row>
    <row r="134" s="13" customFormat="1">
      <c r="A134" s="13"/>
      <c r="B134" s="226"/>
      <c r="C134" s="227"/>
      <c r="D134" s="228" t="s">
        <v>151</v>
      </c>
      <c r="E134" s="229" t="s">
        <v>19</v>
      </c>
      <c r="F134" s="230" t="s">
        <v>773</v>
      </c>
      <c r="G134" s="227"/>
      <c r="H134" s="231">
        <v>9</v>
      </c>
      <c r="I134" s="232"/>
      <c r="J134" s="227"/>
      <c r="K134" s="227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151</v>
      </c>
      <c r="AU134" s="237" t="s">
        <v>88</v>
      </c>
      <c r="AV134" s="13" t="s">
        <v>88</v>
      </c>
      <c r="AW134" s="13" t="s">
        <v>37</v>
      </c>
      <c r="AX134" s="13" t="s">
        <v>86</v>
      </c>
      <c r="AY134" s="237" t="s">
        <v>140</v>
      </c>
    </row>
    <row r="135" s="2" customFormat="1" ht="21.75" customHeight="1">
      <c r="A135" s="41"/>
      <c r="B135" s="42"/>
      <c r="C135" s="208" t="s">
        <v>208</v>
      </c>
      <c r="D135" s="208" t="s">
        <v>142</v>
      </c>
      <c r="E135" s="209" t="s">
        <v>209</v>
      </c>
      <c r="F135" s="210" t="s">
        <v>210</v>
      </c>
      <c r="G135" s="211" t="s">
        <v>211</v>
      </c>
      <c r="H135" s="212">
        <v>322.5</v>
      </c>
      <c r="I135" s="213"/>
      <c r="J135" s="214">
        <f>ROUND(I135*H135,2)</f>
        <v>0</v>
      </c>
      <c r="K135" s="210" t="s">
        <v>146</v>
      </c>
      <c r="L135" s="47"/>
      <c r="M135" s="215" t="s">
        <v>19</v>
      </c>
      <c r="N135" s="216" t="s">
        <v>49</v>
      </c>
      <c r="O135" s="87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9" t="s">
        <v>147</v>
      </c>
      <c r="AT135" s="219" t="s">
        <v>142</v>
      </c>
      <c r="AU135" s="219" t="s">
        <v>88</v>
      </c>
      <c r="AY135" s="20" t="s">
        <v>140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20" t="s">
        <v>86</v>
      </c>
      <c r="BK135" s="220">
        <f>ROUND(I135*H135,2)</f>
        <v>0</v>
      </c>
      <c r="BL135" s="20" t="s">
        <v>147</v>
      </c>
      <c r="BM135" s="219" t="s">
        <v>783</v>
      </c>
    </row>
    <row r="136" s="2" customFormat="1">
      <c r="A136" s="41"/>
      <c r="B136" s="42"/>
      <c r="C136" s="43"/>
      <c r="D136" s="221" t="s">
        <v>149</v>
      </c>
      <c r="E136" s="43"/>
      <c r="F136" s="222" t="s">
        <v>213</v>
      </c>
      <c r="G136" s="43"/>
      <c r="H136" s="43"/>
      <c r="I136" s="223"/>
      <c r="J136" s="43"/>
      <c r="K136" s="43"/>
      <c r="L136" s="47"/>
      <c r="M136" s="224"/>
      <c r="N136" s="225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149</v>
      </c>
      <c r="AU136" s="20" t="s">
        <v>88</v>
      </c>
    </row>
    <row r="137" s="13" customFormat="1">
      <c r="A137" s="13"/>
      <c r="B137" s="226"/>
      <c r="C137" s="227"/>
      <c r="D137" s="228" t="s">
        <v>151</v>
      </c>
      <c r="E137" s="229" t="s">
        <v>19</v>
      </c>
      <c r="F137" s="230" t="s">
        <v>784</v>
      </c>
      <c r="G137" s="227"/>
      <c r="H137" s="231">
        <v>322.5</v>
      </c>
      <c r="I137" s="232"/>
      <c r="J137" s="227"/>
      <c r="K137" s="227"/>
      <c r="L137" s="233"/>
      <c r="M137" s="234"/>
      <c r="N137" s="235"/>
      <c r="O137" s="235"/>
      <c r="P137" s="235"/>
      <c r="Q137" s="235"/>
      <c r="R137" s="235"/>
      <c r="S137" s="235"/>
      <c r="T137" s="23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151</v>
      </c>
      <c r="AU137" s="237" t="s">
        <v>88</v>
      </c>
      <c r="AV137" s="13" t="s">
        <v>88</v>
      </c>
      <c r="AW137" s="13" t="s">
        <v>37</v>
      </c>
      <c r="AX137" s="13" t="s">
        <v>78</v>
      </c>
      <c r="AY137" s="237" t="s">
        <v>140</v>
      </c>
    </row>
    <row r="138" s="14" customFormat="1">
      <c r="A138" s="14"/>
      <c r="B138" s="238"/>
      <c r="C138" s="239"/>
      <c r="D138" s="228" t="s">
        <v>151</v>
      </c>
      <c r="E138" s="240" t="s">
        <v>19</v>
      </c>
      <c r="F138" s="241" t="s">
        <v>153</v>
      </c>
      <c r="G138" s="239"/>
      <c r="H138" s="242">
        <v>322.5</v>
      </c>
      <c r="I138" s="243"/>
      <c r="J138" s="239"/>
      <c r="K138" s="239"/>
      <c r="L138" s="244"/>
      <c r="M138" s="245"/>
      <c r="N138" s="246"/>
      <c r="O138" s="246"/>
      <c r="P138" s="246"/>
      <c r="Q138" s="246"/>
      <c r="R138" s="246"/>
      <c r="S138" s="246"/>
      <c r="T138" s="24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8" t="s">
        <v>151</v>
      </c>
      <c r="AU138" s="248" t="s">
        <v>88</v>
      </c>
      <c r="AV138" s="14" t="s">
        <v>147</v>
      </c>
      <c r="AW138" s="14" t="s">
        <v>37</v>
      </c>
      <c r="AX138" s="14" t="s">
        <v>86</v>
      </c>
      <c r="AY138" s="248" t="s">
        <v>140</v>
      </c>
    </row>
    <row r="139" s="12" customFormat="1" ht="22.8" customHeight="1">
      <c r="A139" s="12"/>
      <c r="B139" s="192"/>
      <c r="C139" s="193"/>
      <c r="D139" s="194" t="s">
        <v>77</v>
      </c>
      <c r="E139" s="206" t="s">
        <v>169</v>
      </c>
      <c r="F139" s="206" t="s">
        <v>785</v>
      </c>
      <c r="G139" s="193"/>
      <c r="H139" s="193"/>
      <c r="I139" s="196"/>
      <c r="J139" s="207">
        <f>BK139</f>
        <v>0</v>
      </c>
      <c r="K139" s="193"/>
      <c r="L139" s="198"/>
      <c r="M139" s="199"/>
      <c r="N139" s="200"/>
      <c r="O139" s="200"/>
      <c r="P139" s="201">
        <f>SUM(P140:P147)</f>
        <v>0</v>
      </c>
      <c r="Q139" s="200"/>
      <c r="R139" s="201">
        <f>SUM(R140:R147)</f>
        <v>317.04652499999997</v>
      </c>
      <c r="S139" s="200"/>
      <c r="T139" s="202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3" t="s">
        <v>86</v>
      </c>
      <c r="AT139" s="204" t="s">
        <v>77</v>
      </c>
      <c r="AU139" s="204" t="s">
        <v>86</v>
      </c>
      <c r="AY139" s="203" t="s">
        <v>140</v>
      </c>
      <c r="BK139" s="205">
        <f>SUM(BK140:BK147)</f>
        <v>0</v>
      </c>
    </row>
    <row r="140" s="2" customFormat="1" ht="21.75" customHeight="1">
      <c r="A140" s="41"/>
      <c r="B140" s="42"/>
      <c r="C140" s="208" t="s">
        <v>8</v>
      </c>
      <c r="D140" s="208" t="s">
        <v>142</v>
      </c>
      <c r="E140" s="209" t="s">
        <v>786</v>
      </c>
      <c r="F140" s="210" t="s">
        <v>787</v>
      </c>
      <c r="G140" s="211" t="s">
        <v>211</v>
      </c>
      <c r="H140" s="212">
        <v>322.5</v>
      </c>
      <c r="I140" s="213"/>
      <c r="J140" s="214">
        <f>ROUND(I140*H140,2)</f>
        <v>0</v>
      </c>
      <c r="K140" s="210" t="s">
        <v>146</v>
      </c>
      <c r="L140" s="47"/>
      <c r="M140" s="215" t="s">
        <v>19</v>
      </c>
      <c r="N140" s="216" t="s">
        <v>49</v>
      </c>
      <c r="O140" s="87"/>
      <c r="P140" s="217">
        <f>O140*H140</f>
        <v>0</v>
      </c>
      <c r="Q140" s="217">
        <v>0.46000000000000002</v>
      </c>
      <c r="R140" s="217">
        <f>Q140*H140</f>
        <v>148.34999999999999</v>
      </c>
      <c r="S140" s="217">
        <v>0</v>
      </c>
      <c r="T140" s="218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9" t="s">
        <v>147</v>
      </c>
      <c r="AT140" s="219" t="s">
        <v>142</v>
      </c>
      <c r="AU140" s="219" t="s">
        <v>88</v>
      </c>
      <c r="AY140" s="20" t="s">
        <v>140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20" t="s">
        <v>86</v>
      </c>
      <c r="BK140" s="220">
        <f>ROUND(I140*H140,2)</f>
        <v>0</v>
      </c>
      <c r="BL140" s="20" t="s">
        <v>147</v>
      </c>
      <c r="BM140" s="219" t="s">
        <v>788</v>
      </c>
    </row>
    <row r="141" s="2" customFormat="1">
      <c r="A141" s="41"/>
      <c r="B141" s="42"/>
      <c r="C141" s="43"/>
      <c r="D141" s="221" t="s">
        <v>149</v>
      </c>
      <c r="E141" s="43"/>
      <c r="F141" s="222" t="s">
        <v>789</v>
      </c>
      <c r="G141" s="43"/>
      <c r="H141" s="43"/>
      <c r="I141" s="223"/>
      <c r="J141" s="43"/>
      <c r="K141" s="43"/>
      <c r="L141" s="47"/>
      <c r="M141" s="224"/>
      <c r="N141" s="225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149</v>
      </c>
      <c r="AU141" s="20" t="s">
        <v>88</v>
      </c>
    </row>
    <row r="142" s="13" customFormat="1">
      <c r="A142" s="13"/>
      <c r="B142" s="226"/>
      <c r="C142" s="227"/>
      <c r="D142" s="228" t="s">
        <v>151</v>
      </c>
      <c r="E142" s="229" t="s">
        <v>19</v>
      </c>
      <c r="F142" s="230" t="s">
        <v>784</v>
      </c>
      <c r="G142" s="227"/>
      <c r="H142" s="231">
        <v>322.5</v>
      </c>
      <c r="I142" s="232"/>
      <c r="J142" s="227"/>
      <c r="K142" s="227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151</v>
      </c>
      <c r="AU142" s="237" t="s">
        <v>88</v>
      </c>
      <c r="AV142" s="13" t="s">
        <v>88</v>
      </c>
      <c r="AW142" s="13" t="s">
        <v>37</v>
      </c>
      <c r="AX142" s="13" t="s">
        <v>78</v>
      </c>
      <c r="AY142" s="237" t="s">
        <v>140</v>
      </c>
    </row>
    <row r="143" s="14" customFormat="1">
      <c r="A143" s="14"/>
      <c r="B143" s="238"/>
      <c r="C143" s="239"/>
      <c r="D143" s="228" t="s">
        <v>151</v>
      </c>
      <c r="E143" s="240" t="s">
        <v>19</v>
      </c>
      <c r="F143" s="241" t="s">
        <v>153</v>
      </c>
      <c r="G143" s="239"/>
      <c r="H143" s="242">
        <v>322.5</v>
      </c>
      <c r="I143" s="243"/>
      <c r="J143" s="239"/>
      <c r="K143" s="239"/>
      <c r="L143" s="244"/>
      <c r="M143" s="245"/>
      <c r="N143" s="246"/>
      <c r="O143" s="246"/>
      <c r="P143" s="246"/>
      <c r="Q143" s="246"/>
      <c r="R143" s="246"/>
      <c r="S143" s="246"/>
      <c r="T143" s="24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8" t="s">
        <v>151</v>
      </c>
      <c r="AU143" s="248" t="s">
        <v>88</v>
      </c>
      <c r="AV143" s="14" t="s">
        <v>147</v>
      </c>
      <c r="AW143" s="14" t="s">
        <v>37</v>
      </c>
      <c r="AX143" s="14" t="s">
        <v>86</v>
      </c>
      <c r="AY143" s="248" t="s">
        <v>140</v>
      </c>
    </row>
    <row r="144" s="2" customFormat="1" ht="16.5" customHeight="1">
      <c r="A144" s="41"/>
      <c r="B144" s="42"/>
      <c r="C144" s="208" t="s">
        <v>226</v>
      </c>
      <c r="D144" s="208" t="s">
        <v>142</v>
      </c>
      <c r="E144" s="209" t="s">
        <v>790</v>
      </c>
      <c r="F144" s="210" t="s">
        <v>791</v>
      </c>
      <c r="G144" s="211" t="s">
        <v>211</v>
      </c>
      <c r="H144" s="212">
        <v>322.5</v>
      </c>
      <c r="I144" s="213"/>
      <c r="J144" s="214">
        <f>ROUND(I144*H144,2)</f>
        <v>0</v>
      </c>
      <c r="K144" s="210" t="s">
        <v>146</v>
      </c>
      <c r="L144" s="47"/>
      <c r="M144" s="215" t="s">
        <v>19</v>
      </c>
      <c r="N144" s="216" t="s">
        <v>49</v>
      </c>
      <c r="O144" s="87"/>
      <c r="P144" s="217">
        <f>O144*H144</f>
        <v>0</v>
      </c>
      <c r="Q144" s="217">
        <v>0.52309000000000005</v>
      </c>
      <c r="R144" s="217">
        <f>Q144*H144</f>
        <v>168.69652500000001</v>
      </c>
      <c r="S144" s="217">
        <v>0</v>
      </c>
      <c r="T144" s="218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9" t="s">
        <v>147</v>
      </c>
      <c r="AT144" s="219" t="s">
        <v>142</v>
      </c>
      <c r="AU144" s="219" t="s">
        <v>88</v>
      </c>
      <c r="AY144" s="20" t="s">
        <v>140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20" t="s">
        <v>86</v>
      </c>
      <c r="BK144" s="220">
        <f>ROUND(I144*H144,2)</f>
        <v>0</v>
      </c>
      <c r="BL144" s="20" t="s">
        <v>147</v>
      </c>
      <c r="BM144" s="219" t="s">
        <v>792</v>
      </c>
    </row>
    <row r="145" s="2" customFormat="1">
      <c r="A145" s="41"/>
      <c r="B145" s="42"/>
      <c r="C145" s="43"/>
      <c r="D145" s="221" t="s">
        <v>149</v>
      </c>
      <c r="E145" s="43"/>
      <c r="F145" s="222" t="s">
        <v>793</v>
      </c>
      <c r="G145" s="43"/>
      <c r="H145" s="43"/>
      <c r="I145" s="223"/>
      <c r="J145" s="43"/>
      <c r="K145" s="43"/>
      <c r="L145" s="47"/>
      <c r="M145" s="224"/>
      <c r="N145" s="225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149</v>
      </c>
      <c r="AU145" s="20" t="s">
        <v>88</v>
      </c>
    </row>
    <row r="146" s="13" customFormat="1">
      <c r="A146" s="13"/>
      <c r="B146" s="226"/>
      <c r="C146" s="227"/>
      <c r="D146" s="228" t="s">
        <v>151</v>
      </c>
      <c r="E146" s="229" t="s">
        <v>19</v>
      </c>
      <c r="F146" s="230" t="s">
        <v>784</v>
      </c>
      <c r="G146" s="227"/>
      <c r="H146" s="231">
        <v>322.5</v>
      </c>
      <c r="I146" s="232"/>
      <c r="J146" s="227"/>
      <c r="K146" s="227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151</v>
      </c>
      <c r="AU146" s="237" t="s">
        <v>88</v>
      </c>
      <c r="AV146" s="13" t="s">
        <v>88</v>
      </c>
      <c r="AW146" s="13" t="s">
        <v>37</v>
      </c>
      <c r="AX146" s="13" t="s">
        <v>78</v>
      </c>
      <c r="AY146" s="237" t="s">
        <v>140</v>
      </c>
    </row>
    <row r="147" s="14" customFormat="1">
      <c r="A147" s="14"/>
      <c r="B147" s="238"/>
      <c r="C147" s="239"/>
      <c r="D147" s="228" t="s">
        <v>151</v>
      </c>
      <c r="E147" s="240" t="s">
        <v>19</v>
      </c>
      <c r="F147" s="241" t="s">
        <v>153</v>
      </c>
      <c r="G147" s="239"/>
      <c r="H147" s="242">
        <v>322.5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8" t="s">
        <v>151</v>
      </c>
      <c r="AU147" s="248" t="s">
        <v>88</v>
      </c>
      <c r="AV147" s="14" t="s">
        <v>147</v>
      </c>
      <c r="AW147" s="14" t="s">
        <v>37</v>
      </c>
      <c r="AX147" s="14" t="s">
        <v>86</v>
      </c>
      <c r="AY147" s="248" t="s">
        <v>140</v>
      </c>
    </row>
    <row r="148" s="12" customFormat="1" ht="22.8" customHeight="1">
      <c r="A148" s="12"/>
      <c r="B148" s="192"/>
      <c r="C148" s="193"/>
      <c r="D148" s="194" t="s">
        <v>77</v>
      </c>
      <c r="E148" s="206" t="s">
        <v>197</v>
      </c>
      <c r="F148" s="206" t="s">
        <v>407</v>
      </c>
      <c r="G148" s="193"/>
      <c r="H148" s="193"/>
      <c r="I148" s="196"/>
      <c r="J148" s="207">
        <f>BK148</f>
        <v>0</v>
      </c>
      <c r="K148" s="193"/>
      <c r="L148" s="198"/>
      <c r="M148" s="199"/>
      <c r="N148" s="200"/>
      <c r="O148" s="200"/>
      <c r="P148" s="201">
        <f>SUM(P149:P178)</f>
        <v>0</v>
      </c>
      <c r="Q148" s="200"/>
      <c r="R148" s="201">
        <f>SUM(R149:R178)</f>
        <v>44.771252759999996</v>
      </c>
      <c r="S148" s="200"/>
      <c r="T148" s="202">
        <f>SUM(T149:T178)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3" t="s">
        <v>86</v>
      </c>
      <c r="AT148" s="204" t="s">
        <v>77</v>
      </c>
      <c r="AU148" s="204" t="s">
        <v>86</v>
      </c>
      <c r="AY148" s="203" t="s">
        <v>140</v>
      </c>
      <c r="BK148" s="205">
        <f>SUM(BK149:BK178)</f>
        <v>0</v>
      </c>
    </row>
    <row r="149" s="2" customFormat="1" ht="24.15" customHeight="1">
      <c r="A149" s="41"/>
      <c r="B149" s="42"/>
      <c r="C149" s="208" t="s">
        <v>232</v>
      </c>
      <c r="D149" s="208" t="s">
        <v>142</v>
      </c>
      <c r="E149" s="209" t="s">
        <v>794</v>
      </c>
      <c r="F149" s="210" t="s">
        <v>795</v>
      </c>
      <c r="G149" s="211" t="s">
        <v>310</v>
      </c>
      <c r="H149" s="212">
        <v>1</v>
      </c>
      <c r="I149" s="213"/>
      <c r="J149" s="214">
        <f>ROUND(I149*H149,2)</f>
        <v>0</v>
      </c>
      <c r="K149" s="210" t="s">
        <v>19</v>
      </c>
      <c r="L149" s="47"/>
      <c r="M149" s="215" t="s">
        <v>19</v>
      </c>
      <c r="N149" s="216" t="s">
        <v>49</v>
      </c>
      <c r="O149" s="87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9" t="s">
        <v>147</v>
      </c>
      <c r="AT149" s="219" t="s">
        <v>142</v>
      </c>
      <c r="AU149" s="219" t="s">
        <v>88</v>
      </c>
      <c r="AY149" s="20" t="s">
        <v>140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20" t="s">
        <v>86</v>
      </c>
      <c r="BK149" s="220">
        <f>ROUND(I149*H149,2)</f>
        <v>0</v>
      </c>
      <c r="BL149" s="20" t="s">
        <v>147</v>
      </c>
      <c r="BM149" s="219" t="s">
        <v>796</v>
      </c>
    </row>
    <row r="150" s="2" customFormat="1" ht="24.15" customHeight="1">
      <c r="A150" s="41"/>
      <c r="B150" s="42"/>
      <c r="C150" s="208" t="s">
        <v>241</v>
      </c>
      <c r="D150" s="208" t="s">
        <v>142</v>
      </c>
      <c r="E150" s="209" t="s">
        <v>797</v>
      </c>
      <c r="F150" s="210" t="s">
        <v>798</v>
      </c>
      <c r="G150" s="211" t="s">
        <v>345</v>
      </c>
      <c r="H150" s="212">
        <v>107.16</v>
      </c>
      <c r="I150" s="213"/>
      <c r="J150" s="214">
        <f>ROUND(I150*H150,2)</f>
        <v>0</v>
      </c>
      <c r="K150" s="210" t="s">
        <v>146</v>
      </c>
      <c r="L150" s="47"/>
      <c r="M150" s="215" t="s">
        <v>19</v>
      </c>
      <c r="N150" s="216" t="s">
        <v>49</v>
      </c>
      <c r="O150" s="87"/>
      <c r="P150" s="217">
        <f>O150*H150</f>
        <v>0</v>
      </c>
      <c r="Q150" s="217">
        <v>0.16850000000000001</v>
      </c>
      <c r="R150" s="217">
        <f>Q150*H150</f>
        <v>18.056460000000001</v>
      </c>
      <c r="S150" s="217">
        <v>0</v>
      </c>
      <c r="T150" s="218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9" t="s">
        <v>147</v>
      </c>
      <c r="AT150" s="219" t="s">
        <v>142</v>
      </c>
      <c r="AU150" s="219" t="s">
        <v>88</v>
      </c>
      <c r="AY150" s="20" t="s">
        <v>140</v>
      </c>
      <c r="BE150" s="220">
        <f>IF(N150="základní",J150,0)</f>
        <v>0</v>
      </c>
      <c r="BF150" s="220">
        <f>IF(N150="snížená",J150,0)</f>
        <v>0</v>
      </c>
      <c r="BG150" s="220">
        <f>IF(N150="zákl. přenesená",J150,0)</f>
        <v>0</v>
      </c>
      <c r="BH150" s="220">
        <f>IF(N150="sníž. přenesená",J150,0)</f>
        <v>0</v>
      </c>
      <c r="BI150" s="220">
        <f>IF(N150="nulová",J150,0)</f>
        <v>0</v>
      </c>
      <c r="BJ150" s="20" t="s">
        <v>86</v>
      </c>
      <c r="BK150" s="220">
        <f>ROUND(I150*H150,2)</f>
        <v>0</v>
      </c>
      <c r="BL150" s="20" t="s">
        <v>147</v>
      </c>
      <c r="BM150" s="219" t="s">
        <v>799</v>
      </c>
    </row>
    <row r="151" s="2" customFormat="1">
      <c r="A151" s="41"/>
      <c r="B151" s="42"/>
      <c r="C151" s="43"/>
      <c r="D151" s="221" t="s">
        <v>149</v>
      </c>
      <c r="E151" s="43"/>
      <c r="F151" s="222" t="s">
        <v>800</v>
      </c>
      <c r="G151" s="43"/>
      <c r="H151" s="43"/>
      <c r="I151" s="223"/>
      <c r="J151" s="43"/>
      <c r="K151" s="43"/>
      <c r="L151" s="47"/>
      <c r="M151" s="224"/>
      <c r="N151" s="225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149</v>
      </c>
      <c r="AU151" s="20" t="s">
        <v>88</v>
      </c>
    </row>
    <row r="152" s="13" customFormat="1">
      <c r="A152" s="13"/>
      <c r="B152" s="226"/>
      <c r="C152" s="227"/>
      <c r="D152" s="228" t="s">
        <v>151</v>
      </c>
      <c r="E152" s="229" t="s">
        <v>19</v>
      </c>
      <c r="F152" s="230" t="s">
        <v>801</v>
      </c>
      <c r="G152" s="227"/>
      <c r="H152" s="231">
        <v>107.16</v>
      </c>
      <c r="I152" s="232"/>
      <c r="J152" s="227"/>
      <c r="K152" s="227"/>
      <c r="L152" s="233"/>
      <c r="M152" s="234"/>
      <c r="N152" s="235"/>
      <c r="O152" s="235"/>
      <c r="P152" s="235"/>
      <c r="Q152" s="235"/>
      <c r="R152" s="235"/>
      <c r="S152" s="235"/>
      <c r="T152" s="23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7" t="s">
        <v>151</v>
      </c>
      <c r="AU152" s="237" t="s">
        <v>88</v>
      </c>
      <c r="AV152" s="13" t="s">
        <v>88</v>
      </c>
      <c r="AW152" s="13" t="s">
        <v>37</v>
      </c>
      <c r="AX152" s="13" t="s">
        <v>78</v>
      </c>
      <c r="AY152" s="237" t="s">
        <v>140</v>
      </c>
    </row>
    <row r="153" s="14" customFormat="1">
      <c r="A153" s="14"/>
      <c r="B153" s="238"/>
      <c r="C153" s="239"/>
      <c r="D153" s="228" t="s">
        <v>151</v>
      </c>
      <c r="E153" s="240" t="s">
        <v>19</v>
      </c>
      <c r="F153" s="241" t="s">
        <v>153</v>
      </c>
      <c r="G153" s="239"/>
      <c r="H153" s="242">
        <v>107.16</v>
      </c>
      <c r="I153" s="243"/>
      <c r="J153" s="239"/>
      <c r="K153" s="239"/>
      <c r="L153" s="244"/>
      <c r="M153" s="245"/>
      <c r="N153" s="246"/>
      <c r="O153" s="246"/>
      <c r="P153" s="246"/>
      <c r="Q153" s="246"/>
      <c r="R153" s="246"/>
      <c r="S153" s="246"/>
      <c r="T153" s="24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8" t="s">
        <v>151</v>
      </c>
      <c r="AU153" s="248" t="s">
        <v>88</v>
      </c>
      <c r="AV153" s="14" t="s">
        <v>147</v>
      </c>
      <c r="AW153" s="14" t="s">
        <v>37</v>
      </c>
      <c r="AX153" s="14" t="s">
        <v>86</v>
      </c>
      <c r="AY153" s="248" t="s">
        <v>140</v>
      </c>
    </row>
    <row r="154" s="2" customFormat="1" ht="16.5" customHeight="1">
      <c r="A154" s="41"/>
      <c r="B154" s="42"/>
      <c r="C154" s="261" t="s">
        <v>248</v>
      </c>
      <c r="D154" s="261" t="s">
        <v>323</v>
      </c>
      <c r="E154" s="262" t="s">
        <v>802</v>
      </c>
      <c r="F154" s="263" t="s">
        <v>803</v>
      </c>
      <c r="G154" s="264" t="s">
        <v>345</v>
      </c>
      <c r="H154" s="265">
        <v>102.163</v>
      </c>
      <c r="I154" s="266"/>
      <c r="J154" s="267">
        <f>ROUND(I154*H154,2)</f>
        <v>0</v>
      </c>
      <c r="K154" s="263" t="s">
        <v>146</v>
      </c>
      <c r="L154" s="268"/>
      <c r="M154" s="269" t="s">
        <v>19</v>
      </c>
      <c r="N154" s="270" t="s">
        <v>49</v>
      </c>
      <c r="O154" s="87"/>
      <c r="P154" s="217">
        <f>O154*H154</f>
        <v>0</v>
      </c>
      <c r="Q154" s="217">
        <v>0.080000000000000002</v>
      </c>
      <c r="R154" s="217">
        <f>Q154*H154</f>
        <v>8.1730400000000003</v>
      </c>
      <c r="S154" s="217">
        <v>0</v>
      </c>
      <c r="T154" s="218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19" t="s">
        <v>190</v>
      </c>
      <c r="AT154" s="219" t="s">
        <v>323</v>
      </c>
      <c r="AU154" s="219" t="s">
        <v>88</v>
      </c>
      <c r="AY154" s="20" t="s">
        <v>140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20" t="s">
        <v>86</v>
      </c>
      <c r="BK154" s="220">
        <f>ROUND(I154*H154,2)</f>
        <v>0</v>
      </c>
      <c r="BL154" s="20" t="s">
        <v>147</v>
      </c>
      <c r="BM154" s="219" t="s">
        <v>804</v>
      </c>
    </row>
    <row r="155" s="13" customFormat="1">
      <c r="A155" s="13"/>
      <c r="B155" s="226"/>
      <c r="C155" s="227"/>
      <c r="D155" s="228" t="s">
        <v>151</v>
      </c>
      <c r="E155" s="229" t="s">
        <v>19</v>
      </c>
      <c r="F155" s="230" t="s">
        <v>805</v>
      </c>
      <c r="G155" s="227"/>
      <c r="H155" s="231">
        <v>100.16</v>
      </c>
      <c r="I155" s="232"/>
      <c r="J155" s="227"/>
      <c r="K155" s="227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151</v>
      </c>
      <c r="AU155" s="237" t="s">
        <v>88</v>
      </c>
      <c r="AV155" s="13" t="s">
        <v>88</v>
      </c>
      <c r="AW155" s="13" t="s">
        <v>37</v>
      </c>
      <c r="AX155" s="13" t="s">
        <v>86</v>
      </c>
      <c r="AY155" s="237" t="s">
        <v>140</v>
      </c>
    </row>
    <row r="156" s="13" customFormat="1">
      <c r="A156" s="13"/>
      <c r="B156" s="226"/>
      <c r="C156" s="227"/>
      <c r="D156" s="228" t="s">
        <v>151</v>
      </c>
      <c r="E156" s="227"/>
      <c r="F156" s="230" t="s">
        <v>806</v>
      </c>
      <c r="G156" s="227"/>
      <c r="H156" s="231">
        <v>102.163</v>
      </c>
      <c r="I156" s="232"/>
      <c r="J156" s="227"/>
      <c r="K156" s="227"/>
      <c r="L156" s="233"/>
      <c r="M156" s="234"/>
      <c r="N156" s="235"/>
      <c r="O156" s="235"/>
      <c r="P156" s="235"/>
      <c r="Q156" s="235"/>
      <c r="R156" s="235"/>
      <c r="S156" s="235"/>
      <c r="T156" s="23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151</v>
      </c>
      <c r="AU156" s="237" t="s">
        <v>88</v>
      </c>
      <c r="AV156" s="13" t="s">
        <v>88</v>
      </c>
      <c r="AW156" s="13" t="s">
        <v>4</v>
      </c>
      <c r="AX156" s="13" t="s">
        <v>86</v>
      </c>
      <c r="AY156" s="237" t="s">
        <v>140</v>
      </c>
    </row>
    <row r="157" s="2" customFormat="1" ht="16.5" customHeight="1">
      <c r="A157" s="41"/>
      <c r="B157" s="42"/>
      <c r="C157" s="261" t="s">
        <v>255</v>
      </c>
      <c r="D157" s="261" t="s">
        <v>323</v>
      </c>
      <c r="E157" s="262" t="s">
        <v>807</v>
      </c>
      <c r="F157" s="263" t="s">
        <v>808</v>
      </c>
      <c r="G157" s="264" t="s">
        <v>345</v>
      </c>
      <c r="H157" s="265">
        <v>7.1399999999999997</v>
      </c>
      <c r="I157" s="266"/>
      <c r="J157" s="267">
        <f>ROUND(I157*H157,2)</f>
        <v>0</v>
      </c>
      <c r="K157" s="263" t="s">
        <v>146</v>
      </c>
      <c r="L157" s="268"/>
      <c r="M157" s="269" t="s">
        <v>19</v>
      </c>
      <c r="N157" s="270" t="s">
        <v>49</v>
      </c>
      <c r="O157" s="87"/>
      <c r="P157" s="217">
        <f>O157*H157</f>
        <v>0</v>
      </c>
      <c r="Q157" s="217">
        <v>0.12</v>
      </c>
      <c r="R157" s="217">
        <f>Q157*H157</f>
        <v>0.8567999999999999</v>
      </c>
      <c r="S157" s="217">
        <v>0</v>
      </c>
      <c r="T157" s="218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9" t="s">
        <v>190</v>
      </c>
      <c r="AT157" s="219" t="s">
        <v>323</v>
      </c>
      <c r="AU157" s="219" t="s">
        <v>88</v>
      </c>
      <c r="AY157" s="20" t="s">
        <v>140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20" t="s">
        <v>86</v>
      </c>
      <c r="BK157" s="220">
        <f>ROUND(I157*H157,2)</f>
        <v>0</v>
      </c>
      <c r="BL157" s="20" t="s">
        <v>147</v>
      </c>
      <c r="BM157" s="219" t="s">
        <v>809</v>
      </c>
    </row>
    <row r="158" s="13" customFormat="1">
      <c r="A158" s="13"/>
      <c r="B158" s="226"/>
      <c r="C158" s="227"/>
      <c r="D158" s="228" t="s">
        <v>151</v>
      </c>
      <c r="E158" s="229" t="s">
        <v>19</v>
      </c>
      <c r="F158" s="230" t="s">
        <v>184</v>
      </c>
      <c r="G158" s="227"/>
      <c r="H158" s="231">
        <v>7</v>
      </c>
      <c r="I158" s="232"/>
      <c r="J158" s="227"/>
      <c r="K158" s="227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151</v>
      </c>
      <c r="AU158" s="237" t="s">
        <v>88</v>
      </c>
      <c r="AV158" s="13" t="s">
        <v>88</v>
      </c>
      <c r="AW158" s="13" t="s">
        <v>37</v>
      </c>
      <c r="AX158" s="13" t="s">
        <v>78</v>
      </c>
      <c r="AY158" s="237" t="s">
        <v>140</v>
      </c>
    </row>
    <row r="159" s="14" customFormat="1">
      <c r="A159" s="14"/>
      <c r="B159" s="238"/>
      <c r="C159" s="239"/>
      <c r="D159" s="228" t="s">
        <v>151</v>
      </c>
      <c r="E159" s="240" t="s">
        <v>19</v>
      </c>
      <c r="F159" s="241" t="s">
        <v>153</v>
      </c>
      <c r="G159" s="239"/>
      <c r="H159" s="242">
        <v>7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8" t="s">
        <v>151</v>
      </c>
      <c r="AU159" s="248" t="s">
        <v>88</v>
      </c>
      <c r="AV159" s="14" t="s">
        <v>147</v>
      </c>
      <c r="AW159" s="14" t="s">
        <v>37</v>
      </c>
      <c r="AX159" s="14" t="s">
        <v>86</v>
      </c>
      <c r="AY159" s="248" t="s">
        <v>140</v>
      </c>
    </row>
    <row r="160" s="13" customFormat="1">
      <c r="A160" s="13"/>
      <c r="B160" s="226"/>
      <c r="C160" s="227"/>
      <c r="D160" s="228" t="s">
        <v>151</v>
      </c>
      <c r="E160" s="227"/>
      <c r="F160" s="230" t="s">
        <v>810</v>
      </c>
      <c r="G160" s="227"/>
      <c r="H160" s="231">
        <v>7.1399999999999997</v>
      </c>
      <c r="I160" s="232"/>
      <c r="J160" s="227"/>
      <c r="K160" s="227"/>
      <c r="L160" s="233"/>
      <c r="M160" s="234"/>
      <c r="N160" s="235"/>
      <c r="O160" s="235"/>
      <c r="P160" s="235"/>
      <c r="Q160" s="235"/>
      <c r="R160" s="235"/>
      <c r="S160" s="235"/>
      <c r="T160" s="23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151</v>
      </c>
      <c r="AU160" s="237" t="s">
        <v>88</v>
      </c>
      <c r="AV160" s="13" t="s">
        <v>88</v>
      </c>
      <c r="AW160" s="13" t="s">
        <v>4</v>
      </c>
      <c r="AX160" s="13" t="s">
        <v>86</v>
      </c>
      <c r="AY160" s="237" t="s">
        <v>140</v>
      </c>
    </row>
    <row r="161" s="2" customFormat="1" ht="24.15" customHeight="1">
      <c r="A161" s="41"/>
      <c r="B161" s="42"/>
      <c r="C161" s="208" t="s">
        <v>260</v>
      </c>
      <c r="D161" s="208" t="s">
        <v>142</v>
      </c>
      <c r="E161" s="209" t="s">
        <v>811</v>
      </c>
      <c r="F161" s="210" t="s">
        <v>812</v>
      </c>
      <c r="G161" s="211" t="s">
        <v>345</v>
      </c>
      <c r="H161" s="212">
        <v>228</v>
      </c>
      <c r="I161" s="213"/>
      <c r="J161" s="214">
        <f>ROUND(I161*H161,2)</f>
        <v>0</v>
      </c>
      <c r="K161" s="210" t="s">
        <v>146</v>
      </c>
      <c r="L161" s="47"/>
      <c r="M161" s="215" t="s">
        <v>19</v>
      </c>
      <c r="N161" s="216" t="s">
        <v>49</v>
      </c>
      <c r="O161" s="87"/>
      <c r="P161" s="217">
        <f>O161*H161</f>
        <v>0</v>
      </c>
      <c r="Q161" s="217">
        <v>1.0000000000000001E-05</v>
      </c>
      <c r="R161" s="217">
        <f>Q161*H161</f>
        <v>0.0022800000000000003</v>
      </c>
      <c r="S161" s="217">
        <v>0</v>
      </c>
      <c r="T161" s="218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9" t="s">
        <v>147</v>
      </c>
      <c r="AT161" s="219" t="s">
        <v>142</v>
      </c>
      <c r="AU161" s="219" t="s">
        <v>88</v>
      </c>
      <c r="AY161" s="20" t="s">
        <v>140</v>
      </c>
      <c r="BE161" s="220">
        <f>IF(N161="základní",J161,0)</f>
        <v>0</v>
      </c>
      <c r="BF161" s="220">
        <f>IF(N161="snížená",J161,0)</f>
        <v>0</v>
      </c>
      <c r="BG161" s="220">
        <f>IF(N161="zákl. přenesená",J161,0)</f>
        <v>0</v>
      </c>
      <c r="BH161" s="220">
        <f>IF(N161="sníž. přenesená",J161,0)</f>
        <v>0</v>
      </c>
      <c r="BI161" s="220">
        <f>IF(N161="nulová",J161,0)</f>
        <v>0</v>
      </c>
      <c r="BJ161" s="20" t="s">
        <v>86</v>
      </c>
      <c r="BK161" s="220">
        <f>ROUND(I161*H161,2)</f>
        <v>0</v>
      </c>
      <c r="BL161" s="20" t="s">
        <v>147</v>
      </c>
      <c r="BM161" s="219" t="s">
        <v>813</v>
      </c>
    </row>
    <row r="162" s="2" customFormat="1">
      <c r="A162" s="41"/>
      <c r="B162" s="42"/>
      <c r="C162" s="43"/>
      <c r="D162" s="221" t="s">
        <v>149</v>
      </c>
      <c r="E162" s="43"/>
      <c r="F162" s="222" t="s">
        <v>814</v>
      </c>
      <c r="G162" s="43"/>
      <c r="H162" s="43"/>
      <c r="I162" s="223"/>
      <c r="J162" s="43"/>
      <c r="K162" s="43"/>
      <c r="L162" s="47"/>
      <c r="M162" s="224"/>
      <c r="N162" s="225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149</v>
      </c>
      <c r="AU162" s="20" t="s">
        <v>88</v>
      </c>
    </row>
    <row r="163" s="13" customFormat="1">
      <c r="A163" s="13"/>
      <c r="B163" s="226"/>
      <c r="C163" s="227"/>
      <c r="D163" s="228" t="s">
        <v>151</v>
      </c>
      <c r="E163" s="229" t="s">
        <v>19</v>
      </c>
      <c r="F163" s="230" t="s">
        <v>815</v>
      </c>
      <c r="G163" s="227"/>
      <c r="H163" s="231">
        <v>228</v>
      </c>
      <c r="I163" s="232"/>
      <c r="J163" s="227"/>
      <c r="K163" s="227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151</v>
      </c>
      <c r="AU163" s="237" t="s">
        <v>88</v>
      </c>
      <c r="AV163" s="13" t="s">
        <v>88</v>
      </c>
      <c r="AW163" s="13" t="s">
        <v>37</v>
      </c>
      <c r="AX163" s="13" t="s">
        <v>78</v>
      </c>
      <c r="AY163" s="237" t="s">
        <v>140</v>
      </c>
    </row>
    <row r="164" s="14" customFormat="1">
      <c r="A164" s="14"/>
      <c r="B164" s="238"/>
      <c r="C164" s="239"/>
      <c r="D164" s="228" t="s">
        <v>151</v>
      </c>
      <c r="E164" s="240" t="s">
        <v>19</v>
      </c>
      <c r="F164" s="241" t="s">
        <v>153</v>
      </c>
      <c r="G164" s="239"/>
      <c r="H164" s="242">
        <v>228</v>
      </c>
      <c r="I164" s="243"/>
      <c r="J164" s="239"/>
      <c r="K164" s="239"/>
      <c r="L164" s="244"/>
      <c r="M164" s="245"/>
      <c r="N164" s="246"/>
      <c r="O164" s="246"/>
      <c r="P164" s="246"/>
      <c r="Q164" s="246"/>
      <c r="R164" s="246"/>
      <c r="S164" s="246"/>
      <c r="T164" s="24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8" t="s">
        <v>151</v>
      </c>
      <c r="AU164" s="248" t="s">
        <v>88</v>
      </c>
      <c r="AV164" s="14" t="s">
        <v>147</v>
      </c>
      <c r="AW164" s="14" t="s">
        <v>37</v>
      </c>
      <c r="AX164" s="14" t="s">
        <v>86</v>
      </c>
      <c r="AY164" s="248" t="s">
        <v>140</v>
      </c>
    </row>
    <row r="165" s="2" customFormat="1" ht="24.15" customHeight="1">
      <c r="A165" s="41"/>
      <c r="B165" s="42"/>
      <c r="C165" s="208" t="s">
        <v>267</v>
      </c>
      <c r="D165" s="208" t="s">
        <v>142</v>
      </c>
      <c r="E165" s="209" t="s">
        <v>816</v>
      </c>
      <c r="F165" s="210" t="s">
        <v>817</v>
      </c>
      <c r="G165" s="211" t="s">
        <v>345</v>
      </c>
      <c r="H165" s="212">
        <v>228</v>
      </c>
      <c r="I165" s="213"/>
      <c r="J165" s="214">
        <f>ROUND(I165*H165,2)</f>
        <v>0</v>
      </c>
      <c r="K165" s="210" t="s">
        <v>146</v>
      </c>
      <c r="L165" s="47"/>
      <c r="M165" s="215" t="s">
        <v>19</v>
      </c>
      <c r="N165" s="216" t="s">
        <v>49</v>
      </c>
      <c r="O165" s="87"/>
      <c r="P165" s="217">
        <f>O165*H165</f>
        <v>0</v>
      </c>
      <c r="Q165" s="217">
        <v>0.00027999999999999998</v>
      </c>
      <c r="R165" s="217">
        <f>Q165*H165</f>
        <v>0.063839999999999994</v>
      </c>
      <c r="S165" s="217">
        <v>0</v>
      </c>
      <c r="T165" s="218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9" t="s">
        <v>147</v>
      </c>
      <c r="AT165" s="219" t="s">
        <v>142</v>
      </c>
      <c r="AU165" s="219" t="s">
        <v>88</v>
      </c>
      <c r="AY165" s="20" t="s">
        <v>140</v>
      </c>
      <c r="BE165" s="220">
        <f>IF(N165="základní",J165,0)</f>
        <v>0</v>
      </c>
      <c r="BF165" s="220">
        <f>IF(N165="snížená",J165,0)</f>
        <v>0</v>
      </c>
      <c r="BG165" s="220">
        <f>IF(N165="zákl. přenesená",J165,0)</f>
        <v>0</v>
      </c>
      <c r="BH165" s="220">
        <f>IF(N165="sníž. přenesená",J165,0)</f>
        <v>0</v>
      </c>
      <c r="BI165" s="220">
        <f>IF(N165="nulová",J165,0)</f>
        <v>0</v>
      </c>
      <c r="BJ165" s="20" t="s">
        <v>86</v>
      </c>
      <c r="BK165" s="220">
        <f>ROUND(I165*H165,2)</f>
        <v>0</v>
      </c>
      <c r="BL165" s="20" t="s">
        <v>147</v>
      </c>
      <c r="BM165" s="219" t="s">
        <v>818</v>
      </c>
    </row>
    <row r="166" s="2" customFormat="1">
      <c r="A166" s="41"/>
      <c r="B166" s="42"/>
      <c r="C166" s="43"/>
      <c r="D166" s="221" t="s">
        <v>149</v>
      </c>
      <c r="E166" s="43"/>
      <c r="F166" s="222" t="s">
        <v>819</v>
      </c>
      <c r="G166" s="43"/>
      <c r="H166" s="43"/>
      <c r="I166" s="223"/>
      <c r="J166" s="43"/>
      <c r="K166" s="43"/>
      <c r="L166" s="47"/>
      <c r="M166" s="224"/>
      <c r="N166" s="225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149</v>
      </c>
      <c r="AU166" s="20" t="s">
        <v>88</v>
      </c>
    </row>
    <row r="167" s="2" customFormat="1" ht="16.5" customHeight="1">
      <c r="A167" s="41"/>
      <c r="B167" s="42"/>
      <c r="C167" s="208" t="s">
        <v>274</v>
      </c>
      <c r="D167" s="208" t="s">
        <v>142</v>
      </c>
      <c r="E167" s="209" t="s">
        <v>820</v>
      </c>
      <c r="F167" s="210" t="s">
        <v>821</v>
      </c>
      <c r="G167" s="211" t="s">
        <v>193</v>
      </c>
      <c r="H167" s="212">
        <v>5.1760000000000002</v>
      </c>
      <c r="I167" s="213"/>
      <c r="J167" s="214">
        <f>ROUND(I167*H167,2)</f>
        <v>0</v>
      </c>
      <c r="K167" s="210" t="s">
        <v>146</v>
      </c>
      <c r="L167" s="47"/>
      <c r="M167" s="215" t="s">
        <v>19</v>
      </c>
      <c r="N167" s="216" t="s">
        <v>49</v>
      </c>
      <c r="O167" s="87"/>
      <c r="P167" s="217">
        <f>O167*H167</f>
        <v>0</v>
      </c>
      <c r="Q167" s="217">
        <v>1.0160100000000001</v>
      </c>
      <c r="R167" s="217">
        <f>Q167*H167</f>
        <v>5.2588677600000002</v>
      </c>
      <c r="S167" s="217">
        <v>0</v>
      </c>
      <c r="T167" s="218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19" t="s">
        <v>147</v>
      </c>
      <c r="AT167" s="219" t="s">
        <v>142</v>
      </c>
      <c r="AU167" s="219" t="s">
        <v>88</v>
      </c>
      <c r="AY167" s="20" t="s">
        <v>140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20" t="s">
        <v>86</v>
      </c>
      <c r="BK167" s="220">
        <f>ROUND(I167*H167,2)</f>
        <v>0</v>
      </c>
      <c r="BL167" s="20" t="s">
        <v>147</v>
      </c>
      <c r="BM167" s="219" t="s">
        <v>822</v>
      </c>
    </row>
    <row r="168" s="2" customFormat="1">
      <c r="A168" s="41"/>
      <c r="B168" s="42"/>
      <c r="C168" s="43"/>
      <c r="D168" s="221" t="s">
        <v>149</v>
      </c>
      <c r="E168" s="43"/>
      <c r="F168" s="222" t="s">
        <v>823</v>
      </c>
      <c r="G168" s="43"/>
      <c r="H168" s="43"/>
      <c r="I168" s="223"/>
      <c r="J168" s="43"/>
      <c r="K168" s="43"/>
      <c r="L168" s="47"/>
      <c r="M168" s="224"/>
      <c r="N168" s="225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149</v>
      </c>
      <c r="AU168" s="20" t="s">
        <v>88</v>
      </c>
    </row>
    <row r="169" s="13" customFormat="1">
      <c r="A169" s="13"/>
      <c r="B169" s="226"/>
      <c r="C169" s="227"/>
      <c r="D169" s="228" t="s">
        <v>151</v>
      </c>
      <c r="E169" s="229" t="s">
        <v>19</v>
      </c>
      <c r="F169" s="230" t="s">
        <v>824</v>
      </c>
      <c r="G169" s="227"/>
      <c r="H169" s="231">
        <v>5.1760000000000002</v>
      </c>
      <c r="I169" s="232"/>
      <c r="J169" s="227"/>
      <c r="K169" s="227"/>
      <c r="L169" s="233"/>
      <c r="M169" s="234"/>
      <c r="N169" s="235"/>
      <c r="O169" s="235"/>
      <c r="P169" s="235"/>
      <c r="Q169" s="235"/>
      <c r="R169" s="235"/>
      <c r="S169" s="235"/>
      <c r="T169" s="23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7" t="s">
        <v>151</v>
      </c>
      <c r="AU169" s="237" t="s">
        <v>88</v>
      </c>
      <c r="AV169" s="13" t="s">
        <v>88</v>
      </c>
      <c r="AW169" s="13" t="s">
        <v>37</v>
      </c>
      <c r="AX169" s="13" t="s">
        <v>78</v>
      </c>
      <c r="AY169" s="237" t="s">
        <v>140</v>
      </c>
    </row>
    <row r="170" s="14" customFormat="1">
      <c r="A170" s="14"/>
      <c r="B170" s="238"/>
      <c r="C170" s="239"/>
      <c r="D170" s="228" t="s">
        <v>151</v>
      </c>
      <c r="E170" s="240" t="s">
        <v>19</v>
      </c>
      <c r="F170" s="241" t="s">
        <v>153</v>
      </c>
      <c r="G170" s="239"/>
      <c r="H170" s="242">
        <v>5.1760000000000002</v>
      </c>
      <c r="I170" s="243"/>
      <c r="J170" s="239"/>
      <c r="K170" s="239"/>
      <c r="L170" s="244"/>
      <c r="M170" s="245"/>
      <c r="N170" s="246"/>
      <c r="O170" s="246"/>
      <c r="P170" s="246"/>
      <c r="Q170" s="246"/>
      <c r="R170" s="246"/>
      <c r="S170" s="246"/>
      <c r="T170" s="24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8" t="s">
        <v>151</v>
      </c>
      <c r="AU170" s="248" t="s">
        <v>88</v>
      </c>
      <c r="AV170" s="14" t="s">
        <v>147</v>
      </c>
      <c r="AW170" s="14" t="s">
        <v>37</v>
      </c>
      <c r="AX170" s="14" t="s">
        <v>86</v>
      </c>
      <c r="AY170" s="248" t="s">
        <v>140</v>
      </c>
    </row>
    <row r="171" s="2" customFormat="1" ht="16.5" customHeight="1">
      <c r="A171" s="41"/>
      <c r="B171" s="42"/>
      <c r="C171" s="208" t="s">
        <v>7</v>
      </c>
      <c r="D171" s="208" t="s">
        <v>142</v>
      </c>
      <c r="E171" s="209" t="s">
        <v>825</v>
      </c>
      <c r="F171" s="210" t="s">
        <v>826</v>
      </c>
      <c r="G171" s="211" t="s">
        <v>310</v>
      </c>
      <c r="H171" s="212">
        <v>1</v>
      </c>
      <c r="I171" s="213"/>
      <c r="J171" s="214">
        <f>ROUND(I171*H171,2)</f>
        <v>0</v>
      </c>
      <c r="K171" s="210" t="s">
        <v>19</v>
      </c>
      <c r="L171" s="47"/>
      <c r="M171" s="215" t="s">
        <v>19</v>
      </c>
      <c r="N171" s="216" t="s">
        <v>49</v>
      </c>
      <c r="O171" s="87"/>
      <c r="P171" s="217">
        <f>O171*H171</f>
        <v>0</v>
      </c>
      <c r="Q171" s="217">
        <v>0</v>
      </c>
      <c r="R171" s="217">
        <f>Q171*H171</f>
        <v>0</v>
      </c>
      <c r="S171" s="217">
        <v>0</v>
      </c>
      <c r="T171" s="218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9" t="s">
        <v>147</v>
      </c>
      <c r="AT171" s="219" t="s">
        <v>142</v>
      </c>
      <c r="AU171" s="219" t="s">
        <v>88</v>
      </c>
      <c r="AY171" s="20" t="s">
        <v>140</v>
      </c>
      <c r="BE171" s="220">
        <f>IF(N171="základní",J171,0)</f>
        <v>0</v>
      </c>
      <c r="BF171" s="220">
        <f>IF(N171="snížená",J171,0)</f>
        <v>0</v>
      </c>
      <c r="BG171" s="220">
        <f>IF(N171="zákl. přenesená",J171,0)</f>
        <v>0</v>
      </c>
      <c r="BH171" s="220">
        <f>IF(N171="sníž. přenesená",J171,0)</f>
        <v>0</v>
      </c>
      <c r="BI171" s="220">
        <f>IF(N171="nulová",J171,0)</f>
        <v>0</v>
      </c>
      <c r="BJ171" s="20" t="s">
        <v>86</v>
      </c>
      <c r="BK171" s="220">
        <f>ROUND(I171*H171,2)</f>
        <v>0</v>
      </c>
      <c r="BL171" s="20" t="s">
        <v>147</v>
      </c>
      <c r="BM171" s="219" t="s">
        <v>827</v>
      </c>
    </row>
    <row r="172" s="2" customFormat="1" ht="16.5" customHeight="1">
      <c r="A172" s="41"/>
      <c r="B172" s="42"/>
      <c r="C172" s="208" t="s">
        <v>285</v>
      </c>
      <c r="D172" s="208" t="s">
        <v>142</v>
      </c>
      <c r="E172" s="209" t="s">
        <v>828</v>
      </c>
      <c r="F172" s="210" t="s">
        <v>829</v>
      </c>
      <c r="G172" s="211" t="s">
        <v>345</v>
      </c>
      <c r="H172" s="212">
        <v>36.5</v>
      </c>
      <c r="I172" s="213"/>
      <c r="J172" s="214">
        <f>ROUND(I172*H172,2)</f>
        <v>0</v>
      </c>
      <c r="K172" s="210" t="s">
        <v>146</v>
      </c>
      <c r="L172" s="47"/>
      <c r="M172" s="215" t="s">
        <v>19</v>
      </c>
      <c r="N172" s="216" t="s">
        <v>49</v>
      </c>
      <c r="O172" s="87"/>
      <c r="P172" s="217">
        <f>O172*H172</f>
        <v>0</v>
      </c>
      <c r="Q172" s="217">
        <v>0.29221000000000003</v>
      </c>
      <c r="R172" s="217">
        <f>Q172*H172</f>
        <v>10.665665000000001</v>
      </c>
      <c r="S172" s="217">
        <v>0</v>
      </c>
      <c r="T172" s="218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9" t="s">
        <v>147</v>
      </c>
      <c r="AT172" s="219" t="s">
        <v>142</v>
      </c>
      <c r="AU172" s="219" t="s">
        <v>88</v>
      </c>
      <c r="AY172" s="20" t="s">
        <v>140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20" t="s">
        <v>86</v>
      </c>
      <c r="BK172" s="220">
        <f>ROUND(I172*H172,2)</f>
        <v>0</v>
      </c>
      <c r="BL172" s="20" t="s">
        <v>147</v>
      </c>
      <c r="BM172" s="219" t="s">
        <v>830</v>
      </c>
    </row>
    <row r="173" s="2" customFormat="1">
      <c r="A173" s="41"/>
      <c r="B173" s="42"/>
      <c r="C173" s="43"/>
      <c r="D173" s="221" t="s">
        <v>149</v>
      </c>
      <c r="E173" s="43"/>
      <c r="F173" s="222" t="s">
        <v>831</v>
      </c>
      <c r="G173" s="43"/>
      <c r="H173" s="43"/>
      <c r="I173" s="223"/>
      <c r="J173" s="43"/>
      <c r="K173" s="43"/>
      <c r="L173" s="47"/>
      <c r="M173" s="224"/>
      <c r="N173" s="225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149</v>
      </c>
      <c r="AU173" s="20" t="s">
        <v>88</v>
      </c>
    </row>
    <row r="174" s="2" customFormat="1" ht="24.15" customHeight="1">
      <c r="A174" s="41"/>
      <c r="B174" s="42"/>
      <c r="C174" s="261" t="s">
        <v>292</v>
      </c>
      <c r="D174" s="261" t="s">
        <v>323</v>
      </c>
      <c r="E174" s="262" t="s">
        <v>832</v>
      </c>
      <c r="F174" s="263" t="s">
        <v>833</v>
      </c>
      <c r="G174" s="264" t="s">
        <v>345</v>
      </c>
      <c r="H174" s="265">
        <v>36.5</v>
      </c>
      <c r="I174" s="266"/>
      <c r="J174" s="267">
        <f>ROUND(I174*H174,2)</f>
        <v>0</v>
      </c>
      <c r="K174" s="263" t="s">
        <v>146</v>
      </c>
      <c r="L174" s="268"/>
      <c r="M174" s="269" t="s">
        <v>19</v>
      </c>
      <c r="N174" s="270" t="s">
        <v>49</v>
      </c>
      <c r="O174" s="87"/>
      <c r="P174" s="217">
        <f>O174*H174</f>
        <v>0</v>
      </c>
      <c r="Q174" s="217">
        <v>0.036499999999999998</v>
      </c>
      <c r="R174" s="217">
        <f>Q174*H174</f>
        <v>1.3322499999999999</v>
      </c>
      <c r="S174" s="217">
        <v>0</v>
      </c>
      <c r="T174" s="218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9" t="s">
        <v>190</v>
      </c>
      <c r="AT174" s="219" t="s">
        <v>323</v>
      </c>
      <c r="AU174" s="219" t="s">
        <v>88</v>
      </c>
      <c r="AY174" s="20" t="s">
        <v>140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20" t="s">
        <v>86</v>
      </c>
      <c r="BK174" s="220">
        <f>ROUND(I174*H174,2)</f>
        <v>0</v>
      </c>
      <c r="BL174" s="20" t="s">
        <v>147</v>
      </c>
      <c r="BM174" s="219" t="s">
        <v>834</v>
      </c>
    </row>
    <row r="175" s="2" customFormat="1" ht="16.5" customHeight="1">
      <c r="A175" s="41"/>
      <c r="B175" s="42"/>
      <c r="C175" s="261" t="s">
        <v>299</v>
      </c>
      <c r="D175" s="261" t="s">
        <v>323</v>
      </c>
      <c r="E175" s="262" t="s">
        <v>835</v>
      </c>
      <c r="F175" s="263" t="s">
        <v>836</v>
      </c>
      <c r="G175" s="264" t="s">
        <v>345</v>
      </c>
      <c r="H175" s="265">
        <v>1</v>
      </c>
      <c r="I175" s="266"/>
      <c r="J175" s="267">
        <f>ROUND(I175*H175,2)</f>
        <v>0</v>
      </c>
      <c r="K175" s="263" t="s">
        <v>146</v>
      </c>
      <c r="L175" s="268"/>
      <c r="M175" s="269" t="s">
        <v>19</v>
      </c>
      <c r="N175" s="270" t="s">
        <v>49</v>
      </c>
      <c r="O175" s="87"/>
      <c r="P175" s="217">
        <f>O175*H175</f>
        <v>0</v>
      </c>
      <c r="Q175" s="217">
        <v>0.055</v>
      </c>
      <c r="R175" s="217">
        <f>Q175*H175</f>
        <v>0.055</v>
      </c>
      <c r="S175" s="217">
        <v>0</v>
      </c>
      <c r="T175" s="218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9" t="s">
        <v>190</v>
      </c>
      <c r="AT175" s="219" t="s">
        <v>323</v>
      </c>
      <c r="AU175" s="219" t="s">
        <v>88</v>
      </c>
      <c r="AY175" s="20" t="s">
        <v>140</v>
      </c>
      <c r="BE175" s="220">
        <f>IF(N175="základní",J175,0)</f>
        <v>0</v>
      </c>
      <c r="BF175" s="220">
        <f>IF(N175="snížená",J175,0)</f>
        <v>0</v>
      </c>
      <c r="BG175" s="220">
        <f>IF(N175="zákl. přenesená",J175,0)</f>
        <v>0</v>
      </c>
      <c r="BH175" s="220">
        <f>IF(N175="sníž. přenesená",J175,0)</f>
        <v>0</v>
      </c>
      <c r="BI175" s="220">
        <f>IF(N175="nulová",J175,0)</f>
        <v>0</v>
      </c>
      <c r="BJ175" s="20" t="s">
        <v>86</v>
      </c>
      <c r="BK175" s="220">
        <f>ROUND(I175*H175,2)</f>
        <v>0</v>
      </c>
      <c r="BL175" s="20" t="s">
        <v>147</v>
      </c>
      <c r="BM175" s="219" t="s">
        <v>837</v>
      </c>
    </row>
    <row r="176" s="2" customFormat="1" ht="16.5" customHeight="1">
      <c r="A176" s="41"/>
      <c r="B176" s="42"/>
      <c r="C176" s="208" t="s">
        <v>307</v>
      </c>
      <c r="D176" s="208" t="s">
        <v>142</v>
      </c>
      <c r="E176" s="209" t="s">
        <v>838</v>
      </c>
      <c r="F176" s="210" t="s">
        <v>839</v>
      </c>
      <c r="G176" s="211" t="s">
        <v>235</v>
      </c>
      <c r="H176" s="212">
        <v>1</v>
      </c>
      <c r="I176" s="213"/>
      <c r="J176" s="214">
        <f>ROUND(I176*H176,2)</f>
        <v>0</v>
      </c>
      <c r="K176" s="210" t="s">
        <v>146</v>
      </c>
      <c r="L176" s="47"/>
      <c r="M176" s="215" t="s">
        <v>19</v>
      </c>
      <c r="N176" s="216" t="s">
        <v>49</v>
      </c>
      <c r="O176" s="87"/>
      <c r="P176" s="217">
        <f>O176*H176</f>
        <v>0</v>
      </c>
      <c r="Q176" s="217">
        <v>0.27205000000000001</v>
      </c>
      <c r="R176" s="217">
        <f>Q176*H176</f>
        <v>0.27205000000000001</v>
      </c>
      <c r="S176" s="217">
        <v>0</v>
      </c>
      <c r="T176" s="218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19" t="s">
        <v>147</v>
      </c>
      <c r="AT176" s="219" t="s">
        <v>142</v>
      </c>
      <c r="AU176" s="219" t="s">
        <v>88</v>
      </c>
      <c r="AY176" s="20" t="s">
        <v>140</v>
      </c>
      <c r="BE176" s="220">
        <f>IF(N176="základní",J176,0)</f>
        <v>0</v>
      </c>
      <c r="BF176" s="220">
        <f>IF(N176="snížená",J176,0)</f>
        <v>0</v>
      </c>
      <c r="BG176" s="220">
        <f>IF(N176="zákl. přenesená",J176,0)</f>
        <v>0</v>
      </c>
      <c r="BH176" s="220">
        <f>IF(N176="sníž. přenesená",J176,0)</f>
        <v>0</v>
      </c>
      <c r="BI176" s="220">
        <f>IF(N176="nulová",J176,0)</f>
        <v>0</v>
      </c>
      <c r="BJ176" s="20" t="s">
        <v>86</v>
      </c>
      <c r="BK176" s="220">
        <f>ROUND(I176*H176,2)</f>
        <v>0</v>
      </c>
      <c r="BL176" s="20" t="s">
        <v>147</v>
      </c>
      <c r="BM176" s="219" t="s">
        <v>840</v>
      </c>
    </row>
    <row r="177" s="2" customFormat="1">
      <c r="A177" s="41"/>
      <c r="B177" s="42"/>
      <c r="C177" s="43"/>
      <c r="D177" s="221" t="s">
        <v>149</v>
      </c>
      <c r="E177" s="43"/>
      <c r="F177" s="222" t="s">
        <v>841</v>
      </c>
      <c r="G177" s="43"/>
      <c r="H177" s="43"/>
      <c r="I177" s="223"/>
      <c r="J177" s="43"/>
      <c r="K177" s="43"/>
      <c r="L177" s="47"/>
      <c r="M177" s="224"/>
      <c r="N177" s="225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149</v>
      </c>
      <c r="AU177" s="20" t="s">
        <v>88</v>
      </c>
    </row>
    <row r="178" s="2" customFormat="1" ht="24.15" customHeight="1">
      <c r="A178" s="41"/>
      <c r="B178" s="42"/>
      <c r="C178" s="261" t="s">
        <v>314</v>
      </c>
      <c r="D178" s="261" t="s">
        <v>323</v>
      </c>
      <c r="E178" s="262" t="s">
        <v>842</v>
      </c>
      <c r="F178" s="263" t="s">
        <v>843</v>
      </c>
      <c r="G178" s="264" t="s">
        <v>235</v>
      </c>
      <c r="H178" s="265">
        <v>1</v>
      </c>
      <c r="I178" s="266"/>
      <c r="J178" s="267">
        <f>ROUND(I178*H178,2)</f>
        <v>0</v>
      </c>
      <c r="K178" s="263" t="s">
        <v>146</v>
      </c>
      <c r="L178" s="268"/>
      <c r="M178" s="269" t="s">
        <v>19</v>
      </c>
      <c r="N178" s="270" t="s">
        <v>49</v>
      </c>
      <c r="O178" s="87"/>
      <c r="P178" s="217">
        <f>O178*H178</f>
        <v>0</v>
      </c>
      <c r="Q178" s="217">
        <v>0.035000000000000003</v>
      </c>
      <c r="R178" s="217">
        <f>Q178*H178</f>
        <v>0.035000000000000003</v>
      </c>
      <c r="S178" s="217">
        <v>0</v>
      </c>
      <c r="T178" s="218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9" t="s">
        <v>190</v>
      </c>
      <c r="AT178" s="219" t="s">
        <v>323</v>
      </c>
      <c r="AU178" s="219" t="s">
        <v>88</v>
      </c>
      <c r="AY178" s="20" t="s">
        <v>140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20" t="s">
        <v>86</v>
      </c>
      <c r="BK178" s="220">
        <f>ROUND(I178*H178,2)</f>
        <v>0</v>
      </c>
      <c r="BL178" s="20" t="s">
        <v>147</v>
      </c>
      <c r="BM178" s="219" t="s">
        <v>844</v>
      </c>
    </row>
    <row r="179" s="12" customFormat="1" ht="22.8" customHeight="1">
      <c r="A179" s="12"/>
      <c r="B179" s="192"/>
      <c r="C179" s="193"/>
      <c r="D179" s="194" t="s">
        <v>77</v>
      </c>
      <c r="E179" s="206" t="s">
        <v>845</v>
      </c>
      <c r="F179" s="206" t="s">
        <v>846</v>
      </c>
      <c r="G179" s="193"/>
      <c r="H179" s="193"/>
      <c r="I179" s="196"/>
      <c r="J179" s="207">
        <f>BK179</f>
        <v>0</v>
      </c>
      <c r="K179" s="193"/>
      <c r="L179" s="198"/>
      <c r="M179" s="199"/>
      <c r="N179" s="200"/>
      <c r="O179" s="200"/>
      <c r="P179" s="201">
        <f>SUM(P180:P186)</f>
        <v>0</v>
      </c>
      <c r="Q179" s="200"/>
      <c r="R179" s="201">
        <f>SUM(R180:R186)</f>
        <v>0</v>
      </c>
      <c r="S179" s="200"/>
      <c r="T179" s="202">
        <f>SUM(T180:T186)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3" t="s">
        <v>86</v>
      </c>
      <c r="AT179" s="204" t="s">
        <v>77</v>
      </c>
      <c r="AU179" s="204" t="s">
        <v>86</v>
      </c>
      <c r="AY179" s="203" t="s">
        <v>140</v>
      </c>
      <c r="BK179" s="205">
        <f>SUM(BK180:BK186)</f>
        <v>0</v>
      </c>
    </row>
    <row r="180" s="2" customFormat="1" ht="24.15" customHeight="1">
      <c r="A180" s="41"/>
      <c r="B180" s="42"/>
      <c r="C180" s="208" t="s">
        <v>322</v>
      </c>
      <c r="D180" s="208" t="s">
        <v>142</v>
      </c>
      <c r="E180" s="209" t="s">
        <v>847</v>
      </c>
      <c r="F180" s="210" t="s">
        <v>848</v>
      </c>
      <c r="G180" s="211" t="s">
        <v>193</v>
      </c>
      <c r="H180" s="212">
        <v>69.930000000000007</v>
      </c>
      <c r="I180" s="213"/>
      <c r="J180" s="214">
        <f>ROUND(I180*H180,2)</f>
        <v>0</v>
      </c>
      <c r="K180" s="210" t="s">
        <v>146</v>
      </c>
      <c r="L180" s="47"/>
      <c r="M180" s="215" t="s">
        <v>19</v>
      </c>
      <c r="N180" s="216" t="s">
        <v>49</v>
      </c>
      <c r="O180" s="87"/>
      <c r="P180" s="217">
        <f>O180*H180</f>
        <v>0</v>
      </c>
      <c r="Q180" s="217">
        <v>0</v>
      </c>
      <c r="R180" s="217">
        <f>Q180*H180</f>
        <v>0</v>
      </c>
      <c r="S180" s="217">
        <v>0</v>
      </c>
      <c r="T180" s="218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9" t="s">
        <v>147</v>
      </c>
      <c r="AT180" s="219" t="s">
        <v>142</v>
      </c>
      <c r="AU180" s="219" t="s">
        <v>88</v>
      </c>
      <c r="AY180" s="20" t="s">
        <v>140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20" t="s">
        <v>86</v>
      </c>
      <c r="BK180" s="220">
        <f>ROUND(I180*H180,2)</f>
        <v>0</v>
      </c>
      <c r="BL180" s="20" t="s">
        <v>147</v>
      </c>
      <c r="BM180" s="219" t="s">
        <v>849</v>
      </c>
    </row>
    <row r="181" s="2" customFormat="1">
      <c r="A181" s="41"/>
      <c r="B181" s="42"/>
      <c r="C181" s="43"/>
      <c r="D181" s="221" t="s">
        <v>149</v>
      </c>
      <c r="E181" s="43"/>
      <c r="F181" s="222" t="s">
        <v>850</v>
      </c>
      <c r="G181" s="43"/>
      <c r="H181" s="43"/>
      <c r="I181" s="223"/>
      <c r="J181" s="43"/>
      <c r="K181" s="43"/>
      <c r="L181" s="47"/>
      <c r="M181" s="224"/>
      <c r="N181" s="225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149</v>
      </c>
      <c r="AU181" s="20" t="s">
        <v>88</v>
      </c>
    </row>
    <row r="182" s="2" customFormat="1" ht="24.15" customHeight="1">
      <c r="A182" s="41"/>
      <c r="B182" s="42"/>
      <c r="C182" s="208" t="s">
        <v>328</v>
      </c>
      <c r="D182" s="208" t="s">
        <v>142</v>
      </c>
      <c r="E182" s="209" t="s">
        <v>851</v>
      </c>
      <c r="F182" s="210" t="s">
        <v>852</v>
      </c>
      <c r="G182" s="211" t="s">
        <v>193</v>
      </c>
      <c r="H182" s="212">
        <v>1048.9500000000001</v>
      </c>
      <c r="I182" s="213"/>
      <c r="J182" s="214">
        <f>ROUND(I182*H182,2)</f>
        <v>0</v>
      </c>
      <c r="K182" s="210" t="s">
        <v>146</v>
      </c>
      <c r="L182" s="47"/>
      <c r="M182" s="215" t="s">
        <v>19</v>
      </c>
      <c r="N182" s="216" t="s">
        <v>49</v>
      </c>
      <c r="O182" s="87"/>
      <c r="P182" s="217">
        <f>O182*H182</f>
        <v>0</v>
      </c>
      <c r="Q182" s="217">
        <v>0</v>
      </c>
      <c r="R182" s="217">
        <f>Q182*H182</f>
        <v>0</v>
      </c>
      <c r="S182" s="217">
        <v>0</v>
      </c>
      <c r="T182" s="218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9" t="s">
        <v>147</v>
      </c>
      <c r="AT182" s="219" t="s">
        <v>142</v>
      </c>
      <c r="AU182" s="219" t="s">
        <v>88</v>
      </c>
      <c r="AY182" s="20" t="s">
        <v>140</v>
      </c>
      <c r="BE182" s="220">
        <f>IF(N182="základní",J182,0)</f>
        <v>0</v>
      </c>
      <c r="BF182" s="220">
        <f>IF(N182="snížená",J182,0)</f>
        <v>0</v>
      </c>
      <c r="BG182" s="220">
        <f>IF(N182="zákl. přenesená",J182,0)</f>
        <v>0</v>
      </c>
      <c r="BH182" s="220">
        <f>IF(N182="sníž. přenesená",J182,0)</f>
        <v>0</v>
      </c>
      <c r="BI182" s="220">
        <f>IF(N182="nulová",J182,0)</f>
        <v>0</v>
      </c>
      <c r="BJ182" s="20" t="s">
        <v>86</v>
      </c>
      <c r="BK182" s="220">
        <f>ROUND(I182*H182,2)</f>
        <v>0</v>
      </c>
      <c r="BL182" s="20" t="s">
        <v>147</v>
      </c>
      <c r="BM182" s="219" t="s">
        <v>853</v>
      </c>
    </row>
    <row r="183" s="2" customFormat="1">
      <c r="A183" s="41"/>
      <c r="B183" s="42"/>
      <c r="C183" s="43"/>
      <c r="D183" s="221" t="s">
        <v>149</v>
      </c>
      <c r="E183" s="43"/>
      <c r="F183" s="222" t="s">
        <v>854</v>
      </c>
      <c r="G183" s="43"/>
      <c r="H183" s="43"/>
      <c r="I183" s="223"/>
      <c r="J183" s="43"/>
      <c r="K183" s="43"/>
      <c r="L183" s="47"/>
      <c r="M183" s="224"/>
      <c r="N183" s="225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149</v>
      </c>
      <c r="AU183" s="20" t="s">
        <v>88</v>
      </c>
    </row>
    <row r="184" s="13" customFormat="1">
      <c r="A184" s="13"/>
      <c r="B184" s="226"/>
      <c r="C184" s="227"/>
      <c r="D184" s="228" t="s">
        <v>151</v>
      </c>
      <c r="E184" s="227"/>
      <c r="F184" s="230" t="s">
        <v>855</v>
      </c>
      <c r="G184" s="227"/>
      <c r="H184" s="231">
        <v>1048.9500000000001</v>
      </c>
      <c r="I184" s="232"/>
      <c r="J184" s="227"/>
      <c r="K184" s="227"/>
      <c r="L184" s="233"/>
      <c r="M184" s="234"/>
      <c r="N184" s="235"/>
      <c r="O184" s="235"/>
      <c r="P184" s="235"/>
      <c r="Q184" s="235"/>
      <c r="R184" s="235"/>
      <c r="S184" s="235"/>
      <c r="T184" s="23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7" t="s">
        <v>151</v>
      </c>
      <c r="AU184" s="237" t="s">
        <v>88</v>
      </c>
      <c r="AV184" s="13" t="s">
        <v>88</v>
      </c>
      <c r="AW184" s="13" t="s">
        <v>4</v>
      </c>
      <c r="AX184" s="13" t="s">
        <v>86</v>
      </c>
      <c r="AY184" s="237" t="s">
        <v>140</v>
      </c>
    </row>
    <row r="185" s="2" customFormat="1" ht="24.15" customHeight="1">
      <c r="A185" s="41"/>
      <c r="B185" s="42"/>
      <c r="C185" s="208" t="s">
        <v>336</v>
      </c>
      <c r="D185" s="208" t="s">
        <v>142</v>
      </c>
      <c r="E185" s="209" t="s">
        <v>856</v>
      </c>
      <c r="F185" s="210" t="s">
        <v>857</v>
      </c>
      <c r="G185" s="211" t="s">
        <v>193</v>
      </c>
      <c r="H185" s="212">
        <v>69.930000000000007</v>
      </c>
      <c r="I185" s="213"/>
      <c r="J185" s="214">
        <f>ROUND(I185*H185,2)</f>
        <v>0</v>
      </c>
      <c r="K185" s="210" t="s">
        <v>146</v>
      </c>
      <c r="L185" s="47"/>
      <c r="M185" s="215" t="s">
        <v>19</v>
      </c>
      <c r="N185" s="216" t="s">
        <v>49</v>
      </c>
      <c r="O185" s="87"/>
      <c r="P185" s="217">
        <f>O185*H185</f>
        <v>0</v>
      </c>
      <c r="Q185" s="217">
        <v>0</v>
      </c>
      <c r="R185" s="217">
        <f>Q185*H185</f>
        <v>0</v>
      </c>
      <c r="S185" s="217">
        <v>0</v>
      </c>
      <c r="T185" s="218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19" t="s">
        <v>147</v>
      </c>
      <c r="AT185" s="219" t="s">
        <v>142</v>
      </c>
      <c r="AU185" s="219" t="s">
        <v>88</v>
      </c>
      <c r="AY185" s="20" t="s">
        <v>140</v>
      </c>
      <c r="BE185" s="220">
        <f>IF(N185="základní",J185,0)</f>
        <v>0</v>
      </c>
      <c r="BF185" s="220">
        <f>IF(N185="snížená",J185,0)</f>
        <v>0</v>
      </c>
      <c r="BG185" s="220">
        <f>IF(N185="zákl. přenesená",J185,0)</f>
        <v>0</v>
      </c>
      <c r="BH185" s="220">
        <f>IF(N185="sníž. přenesená",J185,0)</f>
        <v>0</v>
      </c>
      <c r="BI185" s="220">
        <f>IF(N185="nulová",J185,0)</f>
        <v>0</v>
      </c>
      <c r="BJ185" s="20" t="s">
        <v>86</v>
      </c>
      <c r="BK185" s="220">
        <f>ROUND(I185*H185,2)</f>
        <v>0</v>
      </c>
      <c r="BL185" s="20" t="s">
        <v>147</v>
      </c>
      <c r="BM185" s="219" t="s">
        <v>858</v>
      </c>
    </row>
    <row r="186" s="2" customFormat="1">
      <c r="A186" s="41"/>
      <c r="B186" s="42"/>
      <c r="C186" s="43"/>
      <c r="D186" s="221" t="s">
        <v>149</v>
      </c>
      <c r="E186" s="43"/>
      <c r="F186" s="222" t="s">
        <v>859</v>
      </c>
      <c r="G186" s="43"/>
      <c r="H186" s="43"/>
      <c r="I186" s="223"/>
      <c r="J186" s="43"/>
      <c r="K186" s="43"/>
      <c r="L186" s="47"/>
      <c r="M186" s="224"/>
      <c r="N186" s="225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149</v>
      </c>
      <c r="AU186" s="20" t="s">
        <v>88</v>
      </c>
    </row>
    <row r="187" s="12" customFormat="1" ht="22.8" customHeight="1">
      <c r="A187" s="12"/>
      <c r="B187" s="192"/>
      <c r="C187" s="193"/>
      <c r="D187" s="194" t="s">
        <v>77</v>
      </c>
      <c r="E187" s="206" t="s">
        <v>432</v>
      </c>
      <c r="F187" s="206" t="s">
        <v>433</v>
      </c>
      <c r="G187" s="193"/>
      <c r="H187" s="193"/>
      <c r="I187" s="196"/>
      <c r="J187" s="207">
        <f>BK187</f>
        <v>0</v>
      </c>
      <c r="K187" s="193"/>
      <c r="L187" s="198"/>
      <c r="M187" s="199"/>
      <c r="N187" s="200"/>
      <c r="O187" s="200"/>
      <c r="P187" s="201">
        <f>SUM(P188:P189)</f>
        <v>0</v>
      </c>
      <c r="Q187" s="200"/>
      <c r="R187" s="201">
        <f>SUM(R188:R189)</f>
        <v>0</v>
      </c>
      <c r="S187" s="200"/>
      <c r="T187" s="202">
        <f>SUM(T188:T189)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3" t="s">
        <v>86</v>
      </c>
      <c r="AT187" s="204" t="s">
        <v>77</v>
      </c>
      <c r="AU187" s="204" t="s">
        <v>86</v>
      </c>
      <c r="AY187" s="203" t="s">
        <v>140</v>
      </c>
      <c r="BK187" s="205">
        <f>SUM(BK188:BK189)</f>
        <v>0</v>
      </c>
    </row>
    <row r="188" s="2" customFormat="1" ht="24.15" customHeight="1">
      <c r="A188" s="41"/>
      <c r="B188" s="42"/>
      <c r="C188" s="208" t="s">
        <v>342</v>
      </c>
      <c r="D188" s="208" t="s">
        <v>142</v>
      </c>
      <c r="E188" s="209" t="s">
        <v>860</v>
      </c>
      <c r="F188" s="210" t="s">
        <v>861</v>
      </c>
      <c r="G188" s="211" t="s">
        <v>193</v>
      </c>
      <c r="H188" s="212">
        <v>361.81799999999998</v>
      </c>
      <c r="I188" s="213"/>
      <c r="J188" s="214">
        <f>ROUND(I188*H188,2)</f>
        <v>0</v>
      </c>
      <c r="K188" s="210" t="s">
        <v>146</v>
      </c>
      <c r="L188" s="47"/>
      <c r="M188" s="215" t="s">
        <v>19</v>
      </c>
      <c r="N188" s="216" t="s">
        <v>49</v>
      </c>
      <c r="O188" s="87"/>
      <c r="P188" s="217">
        <f>O188*H188</f>
        <v>0</v>
      </c>
      <c r="Q188" s="217">
        <v>0</v>
      </c>
      <c r="R188" s="217">
        <f>Q188*H188</f>
        <v>0</v>
      </c>
      <c r="S188" s="217">
        <v>0</v>
      </c>
      <c r="T188" s="218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19" t="s">
        <v>147</v>
      </c>
      <c r="AT188" s="219" t="s">
        <v>142</v>
      </c>
      <c r="AU188" s="219" t="s">
        <v>88</v>
      </c>
      <c r="AY188" s="20" t="s">
        <v>140</v>
      </c>
      <c r="BE188" s="220">
        <f>IF(N188="základní",J188,0)</f>
        <v>0</v>
      </c>
      <c r="BF188" s="220">
        <f>IF(N188="snížená",J188,0)</f>
        <v>0</v>
      </c>
      <c r="BG188" s="220">
        <f>IF(N188="zákl. přenesená",J188,0)</f>
        <v>0</v>
      </c>
      <c r="BH188" s="220">
        <f>IF(N188="sníž. přenesená",J188,0)</f>
        <v>0</v>
      </c>
      <c r="BI188" s="220">
        <f>IF(N188="nulová",J188,0)</f>
        <v>0</v>
      </c>
      <c r="BJ188" s="20" t="s">
        <v>86</v>
      </c>
      <c r="BK188" s="220">
        <f>ROUND(I188*H188,2)</f>
        <v>0</v>
      </c>
      <c r="BL188" s="20" t="s">
        <v>147</v>
      </c>
      <c r="BM188" s="219" t="s">
        <v>862</v>
      </c>
    </row>
    <row r="189" s="2" customFormat="1">
      <c r="A189" s="41"/>
      <c r="B189" s="42"/>
      <c r="C189" s="43"/>
      <c r="D189" s="221" t="s">
        <v>149</v>
      </c>
      <c r="E189" s="43"/>
      <c r="F189" s="222" t="s">
        <v>863</v>
      </c>
      <c r="G189" s="43"/>
      <c r="H189" s="43"/>
      <c r="I189" s="223"/>
      <c r="J189" s="43"/>
      <c r="K189" s="43"/>
      <c r="L189" s="47"/>
      <c r="M189" s="272"/>
      <c r="N189" s="273"/>
      <c r="O189" s="274"/>
      <c r="P189" s="274"/>
      <c r="Q189" s="274"/>
      <c r="R189" s="274"/>
      <c r="S189" s="274"/>
      <c r="T189" s="275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149</v>
      </c>
      <c r="AU189" s="20" t="s">
        <v>88</v>
      </c>
    </row>
    <row r="190" s="2" customFormat="1" ht="6.96" customHeight="1">
      <c r="A190" s="41"/>
      <c r="B190" s="62"/>
      <c r="C190" s="63"/>
      <c r="D190" s="63"/>
      <c r="E190" s="63"/>
      <c r="F190" s="63"/>
      <c r="G190" s="63"/>
      <c r="H190" s="63"/>
      <c r="I190" s="63"/>
      <c r="J190" s="63"/>
      <c r="K190" s="63"/>
      <c r="L190" s="47"/>
      <c r="M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</row>
  </sheetData>
  <sheetProtection sheet="1" autoFilter="0" formatColumns="0" formatRows="0" objects="1" scenarios="1" spinCount="100000" saltValue="7omeI7S1ZWM8KzYYAaKqGaBWHFaYmsepuLcCqH3vqYr+mXKF2jjBnxBty17ttpRHAtF1O4qyQmkHA9yS+ng+lA==" hashValue="mCHYXwD1ZRhjZshmHbk544aHWV1+xZLYsgLpsk608m+5kXHCBI6ikD0yYfhdYiM//4qGj4fIPSaLqrUihU3Gaw==" algorithmName="SHA-512" password="CC35"/>
  <autoFilter ref="C84:K189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5_02/113107337"/>
    <hyperlink ref="F91" r:id="rId2" display="https://podminky.urs.cz/item/CS_URS_2025_02/122251104"/>
    <hyperlink ref="F96" r:id="rId3" display="https://podminky.urs.cz/item/CS_URS_2025_02/162751117"/>
    <hyperlink ref="F102" r:id="rId4" display="https://podminky.urs.cz/item/CS_URS_2025_02/162751119"/>
    <hyperlink ref="F109" r:id="rId5" display="https://podminky.urs.cz/item/CS_URS_2025_02/167151101"/>
    <hyperlink ref="F115" r:id="rId6" display="https://podminky.urs.cz/item/CS_URS_2025_02/171201221"/>
    <hyperlink ref="F122" r:id="rId7" display="https://podminky.urs.cz/item/CS_URS_2025_02/171251201"/>
    <hyperlink ref="F128" r:id="rId8" display="https://podminky.urs.cz/item/CS_URS_2025_02/181411131"/>
    <hyperlink ref="F133" r:id="rId9" display="https://podminky.urs.cz/item/CS_URS_2025_02/181912111"/>
    <hyperlink ref="F136" r:id="rId10" display="https://podminky.urs.cz/item/CS_URS_2025_02/181951112"/>
    <hyperlink ref="F141" r:id="rId11" display="https://podminky.urs.cz/item/CS_URS_2025_02/564861111"/>
    <hyperlink ref="F145" r:id="rId12" display="https://podminky.urs.cz/item/CS_URS_2025_02/581141212"/>
    <hyperlink ref="F151" r:id="rId13" display="https://podminky.urs.cz/item/CS_URS_2025_02/916131213"/>
    <hyperlink ref="F162" r:id="rId14" display="https://podminky.urs.cz/item/CS_URS_2025_02/919111112"/>
    <hyperlink ref="F166" r:id="rId15" display="https://podminky.urs.cz/item/CS_URS_2025_02/919121213"/>
    <hyperlink ref="F168" r:id="rId16" display="https://podminky.urs.cz/item/CS_URS_2025_02/919716111"/>
    <hyperlink ref="F173" r:id="rId17" display="https://podminky.urs.cz/item/CS_URS_2025_02/935113111"/>
    <hyperlink ref="F177" r:id="rId18" display="https://podminky.urs.cz/item/CS_URS_2025_02/935923216"/>
    <hyperlink ref="F181" r:id="rId19" display="https://podminky.urs.cz/item/CS_URS_2025_02/997221561"/>
    <hyperlink ref="F183" r:id="rId20" display="https://podminky.urs.cz/item/CS_URS_2025_02/997221569"/>
    <hyperlink ref="F186" r:id="rId21" display="https://podminky.urs.cz/item/CS_URS_2025_02/997221625"/>
    <hyperlink ref="F189" r:id="rId22" display="https://podminky.urs.cz/item/CS_URS_2025_02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3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97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88</v>
      </c>
    </row>
    <row r="4" s="1" customFormat="1" ht="24.96" customHeight="1">
      <c r="B4" s="23"/>
      <c r="D4" s="134" t="s">
        <v>108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Hnojiště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109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864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9. 9. 2025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28</v>
      </c>
      <c r="F15" s="41"/>
      <c r="G15" s="41"/>
      <c r="H15" s="41"/>
      <c r="I15" s="136" t="s">
        <v>29</v>
      </c>
      <c r="J15" s="140" t="s">
        <v>30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29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26</v>
      </c>
      <c r="J20" s="140" t="s">
        <v>34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35</v>
      </c>
      <c r="F21" s="41"/>
      <c r="G21" s="41"/>
      <c r="H21" s="41"/>
      <c r="I21" s="136" t="s">
        <v>29</v>
      </c>
      <c r="J21" s="140" t="s">
        <v>36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38</v>
      </c>
      <c r="E23" s="41"/>
      <c r="F23" s="41"/>
      <c r="G23" s="41"/>
      <c r="H23" s="41"/>
      <c r="I23" s="136" t="s">
        <v>26</v>
      </c>
      <c r="J23" s="140" t="s">
        <v>39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40</v>
      </c>
      <c r="F24" s="41"/>
      <c r="G24" s="41"/>
      <c r="H24" s="41"/>
      <c r="I24" s="136" t="s">
        <v>29</v>
      </c>
      <c r="J24" s="140" t="s">
        <v>41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2"/>
      <c r="B27" s="143"/>
      <c r="C27" s="142"/>
      <c r="D27" s="142"/>
      <c r="E27" s="144" t="s">
        <v>43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ROUND(J88,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ROUND((SUM(BE88:BE264)),  2)</f>
        <v>0</v>
      </c>
      <c r="G33" s="41"/>
      <c r="H33" s="41"/>
      <c r="I33" s="152">
        <v>0.20999999999999999</v>
      </c>
      <c r="J33" s="151">
        <f>ROUND(((SUM(BE88:BE264))*I33),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ROUND((SUM(BF88:BF264)),  2)</f>
        <v>0</v>
      </c>
      <c r="G34" s="41"/>
      <c r="H34" s="41"/>
      <c r="I34" s="152">
        <v>0.12</v>
      </c>
      <c r="J34" s="151">
        <f>ROUND(((SUM(BF88:BF264))*I34),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ROUND((SUM(BG88:BG264)),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ROUND((SUM(BH88:BH264)),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ROUND((SUM(BI88:BI264)),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111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Hnojiště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109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IO 03 - Dešťová kanalizace. úprava usazovací nádrže a vsakovací objekt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Droužkovická 291, 431 41 Údlice</v>
      </c>
      <c r="G52" s="43"/>
      <c r="H52" s="43"/>
      <c r="I52" s="35" t="s">
        <v>23</v>
      </c>
      <c r="J52" s="75" t="str">
        <f>IF(J12="","",J12)</f>
        <v>9. 9. 2025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VAIGL A SYN spol. s r.o.</v>
      </c>
      <c r="G54" s="43"/>
      <c r="H54" s="43"/>
      <c r="I54" s="35" t="s">
        <v>33</v>
      </c>
      <c r="J54" s="39" t="str">
        <f>E21</f>
        <v>ipon-arch,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38</v>
      </c>
      <c r="J55" s="39" t="str">
        <f>E24</f>
        <v>Kroupa &amp; Štěpánek stavby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112</v>
      </c>
      <c r="D57" s="166"/>
      <c r="E57" s="166"/>
      <c r="F57" s="166"/>
      <c r="G57" s="166"/>
      <c r="H57" s="166"/>
      <c r="I57" s="166"/>
      <c r="J57" s="167" t="s">
        <v>113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J88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114</v>
      </c>
    </row>
    <row r="60" s="9" customFormat="1" ht="24.96" customHeight="1">
      <c r="A60" s="9"/>
      <c r="B60" s="169"/>
      <c r="C60" s="170"/>
      <c r="D60" s="171" t="s">
        <v>115</v>
      </c>
      <c r="E60" s="172"/>
      <c r="F60" s="172"/>
      <c r="G60" s="172"/>
      <c r="H60" s="172"/>
      <c r="I60" s="172"/>
      <c r="J60" s="173">
        <f>J89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116</v>
      </c>
      <c r="E61" s="178"/>
      <c r="F61" s="178"/>
      <c r="G61" s="178"/>
      <c r="H61" s="178"/>
      <c r="I61" s="178"/>
      <c r="J61" s="179">
        <f>J90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117</v>
      </c>
      <c r="E62" s="178"/>
      <c r="F62" s="178"/>
      <c r="G62" s="178"/>
      <c r="H62" s="178"/>
      <c r="I62" s="178"/>
      <c r="J62" s="179">
        <f>J157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118</v>
      </c>
      <c r="E63" s="178"/>
      <c r="F63" s="178"/>
      <c r="G63" s="178"/>
      <c r="H63" s="178"/>
      <c r="I63" s="178"/>
      <c r="J63" s="179">
        <f>J175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865</v>
      </c>
      <c r="E64" s="178"/>
      <c r="F64" s="178"/>
      <c r="G64" s="178"/>
      <c r="H64" s="178"/>
      <c r="I64" s="178"/>
      <c r="J64" s="179">
        <f>J190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746</v>
      </c>
      <c r="E65" s="178"/>
      <c r="F65" s="178"/>
      <c r="G65" s="178"/>
      <c r="H65" s="178"/>
      <c r="I65" s="178"/>
      <c r="J65" s="179">
        <f>J248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5"/>
      <c r="C66" s="176"/>
      <c r="D66" s="177" t="s">
        <v>121</v>
      </c>
      <c r="E66" s="178"/>
      <c r="F66" s="178"/>
      <c r="G66" s="178"/>
      <c r="H66" s="178"/>
      <c r="I66" s="178"/>
      <c r="J66" s="179">
        <f>J256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9"/>
      <c r="C67" s="170"/>
      <c r="D67" s="171" t="s">
        <v>122</v>
      </c>
      <c r="E67" s="172"/>
      <c r="F67" s="172"/>
      <c r="G67" s="172"/>
      <c r="H67" s="172"/>
      <c r="I67" s="172"/>
      <c r="J67" s="173">
        <f>J259</f>
        <v>0</v>
      </c>
      <c r="K67" s="170"/>
      <c r="L67" s="174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5"/>
      <c r="C68" s="176"/>
      <c r="D68" s="177" t="s">
        <v>124</v>
      </c>
      <c r="E68" s="178"/>
      <c r="F68" s="178"/>
      <c r="G68" s="178"/>
      <c r="H68" s="178"/>
      <c r="I68" s="178"/>
      <c r="J68" s="179">
        <f>J260</f>
        <v>0</v>
      </c>
      <c r="K68" s="176"/>
      <c r="L68" s="18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3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4" s="2" customFormat="1" ht="6.96" customHeight="1">
      <c r="A74" s="41"/>
      <c r="B74" s="64"/>
      <c r="C74" s="65"/>
      <c r="D74" s="65"/>
      <c r="E74" s="65"/>
      <c r="F74" s="65"/>
      <c r="G74" s="65"/>
      <c r="H74" s="65"/>
      <c r="I74" s="65"/>
      <c r="J74" s="65"/>
      <c r="K74" s="65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24.96" customHeight="1">
      <c r="A75" s="41"/>
      <c r="B75" s="42"/>
      <c r="C75" s="26" t="s">
        <v>125</v>
      </c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16</v>
      </c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164" t="str">
        <f>E7</f>
        <v>Hnojiště</v>
      </c>
      <c r="F78" s="35"/>
      <c r="G78" s="35"/>
      <c r="H78" s="35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109</v>
      </c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72" t="str">
        <f>E9</f>
        <v>IO 03 - Dešťová kanalizace. úprava usazovací nádrže a vsakovací objekt</v>
      </c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21</v>
      </c>
      <c r="D82" s="43"/>
      <c r="E82" s="43"/>
      <c r="F82" s="30" t="str">
        <f>F12</f>
        <v>Droužkovická 291, 431 41 Údlice</v>
      </c>
      <c r="G82" s="43"/>
      <c r="H82" s="43"/>
      <c r="I82" s="35" t="s">
        <v>23</v>
      </c>
      <c r="J82" s="75" t="str">
        <f>IF(J12="","",J12)</f>
        <v>9. 9. 2025</v>
      </c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25</v>
      </c>
      <c r="D84" s="43"/>
      <c r="E84" s="43"/>
      <c r="F84" s="30" t="str">
        <f>E15</f>
        <v>VAIGL A SYN spol. s r.o.</v>
      </c>
      <c r="G84" s="43"/>
      <c r="H84" s="43"/>
      <c r="I84" s="35" t="s">
        <v>33</v>
      </c>
      <c r="J84" s="39" t="str">
        <f>E21</f>
        <v>ipon-arch, s.r.o.</v>
      </c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25.65" customHeight="1">
      <c r="A85" s="41"/>
      <c r="B85" s="42"/>
      <c r="C85" s="35" t="s">
        <v>31</v>
      </c>
      <c r="D85" s="43"/>
      <c r="E85" s="43"/>
      <c r="F85" s="30" t="str">
        <f>IF(E18="","",E18)</f>
        <v>Vyplň údaj</v>
      </c>
      <c r="G85" s="43"/>
      <c r="H85" s="43"/>
      <c r="I85" s="35" t="s">
        <v>38</v>
      </c>
      <c r="J85" s="39" t="str">
        <f>E24</f>
        <v>Kroupa &amp; Štěpánek stavby</v>
      </c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0.32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1" customFormat="1" ht="29.28" customHeight="1">
      <c r="A87" s="181"/>
      <c r="B87" s="182"/>
      <c r="C87" s="183" t="s">
        <v>126</v>
      </c>
      <c r="D87" s="184" t="s">
        <v>63</v>
      </c>
      <c r="E87" s="184" t="s">
        <v>59</v>
      </c>
      <c r="F87" s="184" t="s">
        <v>60</v>
      </c>
      <c r="G87" s="184" t="s">
        <v>127</v>
      </c>
      <c r="H87" s="184" t="s">
        <v>128</v>
      </c>
      <c r="I87" s="184" t="s">
        <v>129</v>
      </c>
      <c r="J87" s="184" t="s">
        <v>113</v>
      </c>
      <c r="K87" s="185" t="s">
        <v>130</v>
      </c>
      <c r="L87" s="186"/>
      <c r="M87" s="95" t="s">
        <v>19</v>
      </c>
      <c r="N87" s="96" t="s">
        <v>48</v>
      </c>
      <c r="O87" s="96" t="s">
        <v>131</v>
      </c>
      <c r="P87" s="96" t="s">
        <v>132</v>
      </c>
      <c r="Q87" s="96" t="s">
        <v>133</v>
      </c>
      <c r="R87" s="96" t="s">
        <v>134</v>
      </c>
      <c r="S87" s="96" t="s">
        <v>135</v>
      </c>
      <c r="T87" s="97" t="s">
        <v>136</v>
      </c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</row>
    <row r="88" s="2" customFormat="1" ht="22.8" customHeight="1">
      <c r="A88" s="41"/>
      <c r="B88" s="42"/>
      <c r="C88" s="102" t="s">
        <v>137</v>
      </c>
      <c r="D88" s="43"/>
      <c r="E88" s="43"/>
      <c r="F88" s="43"/>
      <c r="G88" s="43"/>
      <c r="H88" s="43"/>
      <c r="I88" s="43"/>
      <c r="J88" s="187">
        <f>BK88</f>
        <v>0</v>
      </c>
      <c r="K88" s="43"/>
      <c r="L88" s="47"/>
      <c r="M88" s="98"/>
      <c r="N88" s="188"/>
      <c r="O88" s="99"/>
      <c r="P88" s="189">
        <f>P89+P259</f>
        <v>0</v>
      </c>
      <c r="Q88" s="99"/>
      <c r="R88" s="189">
        <f>R89+R259</f>
        <v>304.7318358</v>
      </c>
      <c r="S88" s="99"/>
      <c r="T88" s="190">
        <f>T89+T259</f>
        <v>10.925970000000001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77</v>
      </c>
      <c r="AU88" s="20" t="s">
        <v>114</v>
      </c>
      <c r="BK88" s="191">
        <f>BK89+BK259</f>
        <v>0</v>
      </c>
    </row>
    <row r="89" s="12" customFormat="1" ht="25.92" customHeight="1">
      <c r="A89" s="12"/>
      <c r="B89" s="192"/>
      <c r="C89" s="193"/>
      <c r="D89" s="194" t="s">
        <v>77</v>
      </c>
      <c r="E89" s="195" t="s">
        <v>138</v>
      </c>
      <c r="F89" s="195" t="s">
        <v>139</v>
      </c>
      <c r="G89" s="193"/>
      <c r="H89" s="193"/>
      <c r="I89" s="196"/>
      <c r="J89" s="197">
        <f>BK89</f>
        <v>0</v>
      </c>
      <c r="K89" s="193"/>
      <c r="L89" s="198"/>
      <c r="M89" s="199"/>
      <c r="N89" s="200"/>
      <c r="O89" s="200"/>
      <c r="P89" s="201">
        <f>P90+P157+P175+P190+P248+P256</f>
        <v>0</v>
      </c>
      <c r="Q89" s="200"/>
      <c r="R89" s="201">
        <f>R90+R157+R175+R190+R248+R256</f>
        <v>304.7318358</v>
      </c>
      <c r="S89" s="200"/>
      <c r="T89" s="202">
        <f>T90+T157+T175+T190+T248+T256</f>
        <v>10.925970000000001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3" t="s">
        <v>86</v>
      </c>
      <c r="AT89" s="204" t="s">
        <v>77</v>
      </c>
      <c r="AU89" s="204" t="s">
        <v>78</v>
      </c>
      <c r="AY89" s="203" t="s">
        <v>140</v>
      </c>
      <c r="BK89" s="205">
        <f>BK90+BK157+BK175+BK190+BK248+BK256</f>
        <v>0</v>
      </c>
    </row>
    <row r="90" s="12" customFormat="1" ht="22.8" customHeight="1">
      <c r="A90" s="12"/>
      <c r="B90" s="192"/>
      <c r="C90" s="193"/>
      <c r="D90" s="194" t="s">
        <v>77</v>
      </c>
      <c r="E90" s="206" t="s">
        <v>86</v>
      </c>
      <c r="F90" s="206" t="s">
        <v>141</v>
      </c>
      <c r="G90" s="193"/>
      <c r="H90" s="193"/>
      <c r="I90" s="196"/>
      <c r="J90" s="207">
        <f>BK90</f>
        <v>0</v>
      </c>
      <c r="K90" s="193"/>
      <c r="L90" s="198"/>
      <c r="M90" s="199"/>
      <c r="N90" s="200"/>
      <c r="O90" s="200"/>
      <c r="P90" s="201">
        <f>SUM(P91:P156)</f>
        <v>0</v>
      </c>
      <c r="Q90" s="200"/>
      <c r="R90" s="201">
        <f>SUM(R91:R156)</f>
        <v>185.59</v>
      </c>
      <c r="S90" s="200"/>
      <c r="T90" s="202">
        <f>SUM(T91:T156)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3" t="s">
        <v>86</v>
      </c>
      <c r="AT90" s="204" t="s">
        <v>77</v>
      </c>
      <c r="AU90" s="204" t="s">
        <v>86</v>
      </c>
      <c r="AY90" s="203" t="s">
        <v>140</v>
      </c>
      <c r="BK90" s="205">
        <f>SUM(BK91:BK156)</f>
        <v>0</v>
      </c>
    </row>
    <row r="91" s="2" customFormat="1" ht="24.15" customHeight="1">
      <c r="A91" s="41"/>
      <c r="B91" s="42"/>
      <c r="C91" s="208" t="s">
        <v>86</v>
      </c>
      <c r="D91" s="208" t="s">
        <v>142</v>
      </c>
      <c r="E91" s="209" t="s">
        <v>866</v>
      </c>
      <c r="F91" s="210" t="s">
        <v>867</v>
      </c>
      <c r="G91" s="211" t="s">
        <v>145</v>
      </c>
      <c r="H91" s="212">
        <v>593.56200000000001</v>
      </c>
      <c r="I91" s="213"/>
      <c r="J91" s="214">
        <f>ROUND(I91*H91,2)</f>
        <v>0</v>
      </c>
      <c r="K91" s="210" t="s">
        <v>146</v>
      </c>
      <c r="L91" s="47"/>
      <c r="M91" s="215" t="s">
        <v>19</v>
      </c>
      <c r="N91" s="216" t="s">
        <v>49</v>
      </c>
      <c r="O91" s="87"/>
      <c r="P91" s="217">
        <f>O91*H91</f>
        <v>0</v>
      </c>
      <c r="Q91" s="217">
        <v>0</v>
      </c>
      <c r="R91" s="217">
        <f>Q91*H91</f>
        <v>0</v>
      </c>
      <c r="S91" s="217">
        <v>0</v>
      </c>
      <c r="T91" s="218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9" t="s">
        <v>147</v>
      </c>
      <c r="AT91" s="219" t="s">
        <v>142</v>
      </c>
      <c r="AU91" s="219" t="s">
        <v>88</v>
      </c>
      <c r="AY91" s="20" t="s">
        <v>140</v>
      </c>
      <c r="BE91" s="220">
        <f>IF(N91="základní",J91,0)</f>
        <v>0</v>
      </c>
      <c r="BF91" s="220">
        <f>IF(N91="snížená",J91,0)</f>
        <v>0</v>
      </c>
      <c r="BG91" s="220">
        <f>IF(N91="zákl. přenesená",J91,0)</f>
        <v>0</v>
      </c>
      <c r="BH91" s="220">
        <f>IF(N91="sníž. přenesená",J91,0)</f>
        <v>0</v>
      </c>
      <c r="BI91" s="220">
        <f>IF(N91="nulová",J91,0)</f>
        <v>0</v>
      </c>
      <c r="BJ91" s="20" t="s">
        <v>86</v>
      </c>
      <c r="BK91" s="220">
        <f>ROUND(I91*H91,2)</f>
        <v>0</v>
      </c>
      <c r="BL91" s="20" t="s">
        <v>147</v>
      </c>
      <c r="BM91" s="219" t="s">
        <v>868</v>
      </c>
    </row>
    <row r="92" s="2" customFormat="1">
      <c r="A92" s="41"/>
      <c r="B92" s="42"/>
      <c r="C92" s="43"/>
      <c r="D92" s="221" t="s">
        <v>149</v>
      </c>
      <c r="E92" s="43"/>
      <c r="F92" s="222" t="s">
        <v>869</v>
      </c>
      <c r="G92" s="43"/>
      <c r="H92" s="43"/>
      <c r="I92" s="223"/>
      <c r="J92" s="43"/>
      <c r="K92" s="43"/>
      <c r="L92" s="47"/>
      <c r="M92" s="224"/>
      <c r="N92" s="225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149</v>
      </c>
      <c r="AU92" s="20" t="s">
        <v>88</v>
      </c>
    </row>
    <row r="93" s="13" customFormat="1">
      <c r="A93" s="13"/>
      <c r="B93" s="226"/>
      <c r="C93" s="227"/>
      <c r="D93" s="228" t="s">
        <v>151</v>
      </c>
      <c r="E93" s="229" t="s">
        <v>19</v>
      </c>
      <c r="F93" s="230" t="s">
        <v>870</v>
      </c>
      <c r="G93" s="227"/>
      <c r="H93" s="231">
        <v>154.362</v>
      </c>
      <c r="I93" s="232"/>
      <c r="J93" s="227"/>
      <c r="K93" s="227"/>
      <c r="L93" s="233"/>
      <c r="M93" s="234"/>
      <c r="N93" s="235"/>
      <c r="O93" s="235"/>
      <c r="P93" s="235"/>
      <c r="Q93" s="235"/>
      <c r="R93" s="235"/>
      <c r="S93" s="235"/>
      <c r="T93" s="236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151</v>
      </c>
      <c r="AU93" s="237" t="s">
        <v>88</v>
      </c>
      <c r="AV93" s="13" t="s">
        <v>88</v>
      </c>
      <c r="AW93" s="13" t="s">
        <v>37</v>
      </c>
      <c r="AX93" s="13" t="s">
        <v>78</v>
      </c>
      <c r="AY93" s="237" t="s">
        <v>140</v>
      </c>
    </row>
    <row r="94" s="13" customFormat="1">
      <c r="A94" s="13"/>
      <c r="B94" s="226"/>
      <c r="C94" s="227"/>
      <c r="D94" s="228" t="s">
        <v>151</v>
      </c>
      <c r="E94" s="229" t="s">
        <v>19</v>
      </c>
      <c r="F94" s="230" t="s">
        <v>871</v>
      </c>
      <c r="G94" s="227"/>
      <c r="H94" s="231">
        <v>381.60000000000002</v>
      </c>
      <c r="I94" s="232"/>
      <c r="J94" s="227"/>
      <c r="K94" s="227"/>
      <c r="L94" s="233"/>
      <c r="M94" s="234"/>
      <c r="N94" s="235"/>
      <c r="O94" s="235"/>
      <c r="P94" s="235"/>
      <c r="Q94" s="235"/>
      <c r="R94" s="235"/>
      <c r="S94" s="235"/>
      <c r="T94" s="23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151</v>
      </c>
      <c r="AU94" s="237" t="s">
        <v>88</v>
      </c>
      <c r="AV94" s="13" t="s">
        <v>88</v>
      </c>
      <c r="AW94" s="13" t="s">
        <v>37</v>
      </c>
      <c r="AX94" s="13" t="s">
        <v>78</v>
      </c>
      <c r="AY94" s="237" t="s">
        <v>140</v>
      </c>
    </row>
    <row r="95" s="13" customFormat="1">
      <c r="A95" s="13"/>
      <c r="B95" s="226"/>
      <c r="C95" s="227"/>
      <c r="D95" s="228" t="s">
        <v>151</v>
      </c>
      <c r="E95" s="229" t="s">
        <v>19</v>
      </c>
      <c r="F95" s="230" t="s">
        <v>872</v>
      </c>
      <c r="G95" s="227"/>
      <c r="H95" s="231">
        <v>36</v>
      </c>
      <c r="I95" s="232"/>
      <c r="J95" s="227"/>
      <c r="K95" s="227"/>
      <c r="L95" s="233"/>
      <c r="M95" s="234"/>
      <c r="N95" s="235"/>
      <c r="O95" s="235"/>
      <c r="P95" s="235"/>
      <c r="Q95" s="235"/>
      <c r="R95" s="235"/>
      <c r="S95" s="235"/>
      <c r="T95" s="236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7" t="s">
        <v>151</v>
      </c>
      <c r="AU95" s="237" t="s">
        <v>88</v>
      </c>
      <c r="AV95" s="13" t="s">
        <v>88</v>
      </c>
      <c r="AW95" s="13" t="s">
        <v>37</v>
      </c>
      <c r="AX95" s="13" t="s">
        <v>78</v>
      </c>
      <c r="AY95" s="237" t="s">
        <v>140</v>
      </c>
    </row>
    <row r="96" s="13" customFormat="1">
      <c r="A96" s="13"/>
      <c r="B96" s="226"/>
      <c r="C96" s="227"/>
      <c r="D96" s="228" t="s">
        <v>151</v>
      </c>
      <c r="E96" s="229" t="s">
        <v>19</v>
      </c>
      <c r="F96" s="230" t="s">
        <v>873</v>
      </c>
      <c r="G96" s="227"/>
      <c r="H96" s="231">
        <v>21.600000000000001</v>
      </c>
      <c r="I96" s="232"/>
      <c r="J96" s="227"/>
      <c r="K96" s="227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151</v>
      </c>
      <c r="AU96" s="237" t="s">
        <v>88</v>
      </c>
      <c r="AV96" s="13" t="s">
        <v>88</v>
      </c>
      <c r="AW96" s="13" t="s">
        <v>37</v>
      </c>
      <c r="AX96" s="13" t="s">
        <v>78</v>
      </c>
      <c r="AY96" s="237" t="s">
        <v>140</v>
      </c>
    </row>
    <row r="97" s="14" customFormat="1">
      <c r="A97" s="14"/>
      <c r="B97" s="238"/>
      <c r="C97" s="239"/>
      <c r="D97" s="228" t="s">
        <v>151</v>
      </c>
      <c r="E97" s="240" t="s">
        <v>19</v>
      </c>
      <c r="F97" s="241" t="s">
        <v>153</v>
      </c>
      <c r="G97" s="239"/>
      <c r="H97" s="242">
        <v>593.56200000000001</v>
      </c>
      <c r="I97" s="243"/>
      <c r="J97" s="239"/>
      <c r="K97" s="239"/>
      <c r="L97" s="244"/>
      <c r="M97" s="245"/>
      <c r="N97" s="246"/>
      <c r="O97" s="246"/>
      <c r="P97" s="246"/>
      <c r="Q97" s="246"/>
      <c r="R97" s="246"/>
      <c r="S97" s="246"/>
      <c r="T97" s="247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8" t="s">
        <v>151</v>
      </c>
      <c r="AU97" s="248" t="s">
        <v>88</v>
      </c>
      <c r="AV97" s="14" t="s">
        <v>147</v>
      </c>
      <c r="AW97" s="14" t="s">
        <v>37</v>
      </c>
      <c r="AX97" s="14" t="s">
        <v>86</v>
      </c>
      <c r="AY97" s="248" t="s">
        <v>140</v>
      </c>
    </row>
    <row r="98" s="2" customFormat="1" ht="24.15" customHeight="1">
      <c r="A98" s="41"/>
      <c r="B98" s="42"/>
      <c r="C98" s="208" t="s">
        <v>88</v>
      </c>
      <c r="D98" s="208" t="s">
        <v>142</v>
      </c>
      <c r="E98" s="209" t="s">
        <v>874</v>
      </c>
      <c r="F98" s="210" t="s">
        <v>875</v>
      </c>
      <c r="G98" s="211" t="s">
        <v>145</v>
      </c>
      <c r="H98" s="212">
        <v>122.52</v>
      </c>
      <c r="I98" s="213"/>
      <c r="J98" s="214">
        <f>ROUND(I98*H98,2)</f>
        <v>0</v>
      </c>
      <c r="K98" s="210" t="s">
        <v>146</v>
      </c>
      <c r="L98" s="47"/>
      <c r="M98" s="215" t="s">
        <v>19</v>
      </c>
      <c r="N98" s="216" t="s">
        <v>49</v>
      </c>
      <c r="O98" s="87"/>
      <c r="P98" s="217">
        <f>O98*H98</f>
        <v>0</v>
      </c>
      <c r="Q98" s="217">
        <v>0</v>
      </c>
      <c r="R98" s="217">
        <f>Q98*H98</f>
        <v>0</v>
      </c>
      <c r="S98" s="217">
        <v>0</v>
      </c>
      <c r="T98" s="218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9" t="s">
        <v>147</v>
      </c>
      <c r="AT98" s="219" t="s">
        <v>142</v>
      </c>
      <c r="AU98" s="219" t="s">
        <v>88</v>
      </c>
      <c r="AY98" s="20" t="s">
        <v>140</v>
      </c>
      <c r="BE98" s="220">
        <f>IF(N98="základní",J98,0)</f>
        <v>0</v>
      </c>
      <c r="BF98" s="220">
        <f>IF(N98="snížená",J98,0)</f>
        <v>0</v>
      </c>
      <c r="BG98" s="220">
        <f>IF(N98="zákl. přenesená",J98,0)</f>
        <v>0</v>
      </c>
      <c r="BH98" s="220">
        <f>IF(N98="sníž. přenesená",J98,0)</f>
        <v>0</v>
      </c>
      <c r="BI98" s="220">
        <f>IF(N98="nulová",J98,0)</f>
        <v>0</v>
      </c>
      <c r="BJ98" s="20" t="s">
        <v>86</v>
      </c>
      <c r="BK98" s="220">
        <f>ROUND(I98*H98,2)</f>
        <v>0</v>
      </c>
      <c r="BL98" s="20" t="s">
        <v>147</v>
      </c>
      <c r="BM98" s="219" t="s">
        <v>876</v>
      </c>
    </row>
    <row r="99" s="2" customFormat="1">
      <c r="A99" s="41"/>
      <c r="B99" s="42"/>
      <c r="C99" s="43"/>
      <c r="D99" s="221" t="s">
        <v>149</v>
      </c>
      <c r="E99" s="43"/>
      <c r="F99" s="222" t="s">
        <v>877</v>
      </c>
      <c r="G99" s="43"/>
      <c r="H99" s="43"/>
      <c r="I99" s="223"/>
      <c r="J99" s="43"/>
      <c r="K99" s="43"/>
      <c r="L99" s="47"/>
      <c r="M99" s="224"/>
      <c r="N99" s="225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149</v>
      </c>
      <c r="AU99" s="20" t="s">
        <v>88</v>
      </c>
    </row>
    <row r="100" s="13" customFormat="1">
      <c r="A100" s="13"/>
      <c r="B100" s="226"/>
      <c r="C100" s="227"/>
      <c r="D100" s="228" t="s">
        <v>151</v>
      </c>
      <c r="E100" s="229" t="s">
        <v>19</v>
      </c>
      <c r="F100" s="230" t="s">
        <v>878</v>
      </c>
      <c r="G100" s="227"/>
      <c r="H100" s="231">
        <v>10.49</v>
      </c>
      <c r="I100" s="232"/>
      <c r="J100" s="227"/>
      <c r="K100" s="227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151</v>
      </c>
      <c r="AU100" s="237" t="s">
        <v>88</v>
      </c>
      <c r="AV100" s="13" t="s">
        <v>88</v>
      </c>
      <c r="AW100" s="13" t="s">
        <v>37</v>
      </c>
      <c r="AX100" s="13" t="s">
        <v>78</v>
      </c>
      <c r="AY100" s="237" t="s">
        <v>140</v>
      </c>
    </row>
    <row r="101" s="13" customFormat="1">
      <c r="A101" s="13"/>
      <c r="B101" s="226"/>
      <c r="C101" s="227"/>
      <c r="D101" s="228" t="s">
        <v>151</v>
      </c>
      <c r="E101" s="229" t="s">
        <v>19</v>
      </c>
      <c r="F101" s="230" t="s">
        <v>879</v>
      </c>
      <c r="G101" s="227"/>
      <c r="H101" s="231">
        <v>56.015000000000001</v>
      </c>
      <c r="I101" s="232"/>
      <c r="J101" s="227"/>
      <c r="K101" s="227"/>
      <c r="L101" s="233"/>
      <c r="M101" s="234"/>
      <c r="N101" s="235"/>
      <c r="O101" s="235"/>
      <c r="P101" s="235"/>
      <c r="Q101" s="235"/>
      <c r="R101" s="235"/>
      <c r="S101" s="235"/>
      <c r="T101" s="23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151</v>
      </c>
      <c r="AU101" s="237" t="s">
        <v>88</v>
      </c>
      <c r="AV101" s="13" t="s">
        <v>88</v>
      </c>
      <c r="AW101" s="13" t="s">
        <v>37</v>
      </c>
      <c r="AX101" s="13" t="s">
        <v>78</v>
      </c>
      <c r="AY101" s="237" t="s">
        <v>140</v>
      </c>
    </row>
    <row r="102" s="13" customFormat="1">
      <c r="A102" s="13"/>
      <c r="B102" s="226"/>
      <c r="C102" s="227"/>
      <c r="D102" s="228" t="s">
        <v>151</v>
      </c>
      <c r="E102" s="229" t="s">
        <v>19</v>
      </c>
      <c r="F102" s="230" t="s">
        <v>880</v>
      </c>
      <c r="G102" s="227"/>
      <c r="H102" s="231">
        <v>56.015000000000001</v>
      </c>
      <c r="I102" s="232"/>
      <c r="J102" s="227"/>
      <c r="K102" s="227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151</v>
      </c>
      <c r="AU102" s="237" t="s">
        <v>88</v>
      </c>
      <c r="AV102" s="13" t="s">
        <v>88</v>
      </c>
      <c r="AW102" s="13" t="s">
        <v>37</v>
      </c>
      <c r="AX102" s="13" t="s">
        <v>78</v>
      </c>
      <c r="AY102" s="237" t="s">
        <v>140</v>
      </c>
    </row>
    <row r="103" s="14" customFormat="1">
      <c r="A103" s="14"/>
      <c r="B103" s="238"/>
      <c r="C103" s="239"/>
      <c r="D103" s="228" t="s">
        <v>151</v>
      </c>
      <c r="E103" s="240" t="s">
        <v>19</v>
      </c>
      <c r="F103" s="241" t="s">
        <v>153</v>
      </c>
      <c r="G103" s="239"/>
      <c r="H103" s="242">
        <v>122.52</v>
      </c>
      <c r="I103" s="243"/>
      <c r="J103" s="239"/>
      <c r="K103" s="239"/>
      <c r="L103" s="244"/>
      <c r="M103" s="245"/>
      <c r="N103" s="246"/>
      <c r="O103" s="246"/>
      <c r="P103" s="246"/>
      <c r="Q103" s="246"/>
      <c r="R103" s="246"/>
      <c r="S103" s="246"/>
      <c r="T103" s="24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8" t="s">
        <v>151</v>
      </c>
      <c r="AU103" s="248" t="s">
        <v>88</v>
      </c>
      <c r="AV103" s="14" t="s">
        <v>147</v>
      </c>
      <c r="AW103" s="14" t="s">
        <v>37</v>
      </c>
      <c r="AX103" s="14" t="s">
        <v>86</v>
      </c>
      <c r="AY103" s="248" t="s">
        <v>140</v>
      </c>
    </row>
    <row r="104" s="2" customFormat="1" ht="37.8" customHeight="1">
      <c r="A104" s="41"/>
      <c r="B104" s="42"/>
      <c r="C104" s="208" t="s">
        <v>104</v>
      </c>
      <c r="D104" s="208" t="s">
        <v>142</v>
      </c>
      <c r="E104" s="209" t="s">
        <v>170</v>
      </c>
      <c r="F104" s="210" t="s">
        <v>171</v>
      </c>
      <c r="G104" s="211" t="s">
        <v>145</v>
      </c>
      <c r="H104" s="212">
        <v>200.79499999999999</v>
      </c>
      <c r="I104" s="213"/>
      <c r="J104" s="214">
        <f>ROUND(I104*H104,2)</f>
        <v>0</v>
      </c>
      <c r="K104" s="210" t="s">
        <v>146</v>
      </c>
      <c r="L104" s="47"/>
      <c r="M104" s="215" t="s">
        <v>19</v>
      </c>
      <c r="N104" s="216" t="s">
        <v>49</v>
      </c>
      <c r="O104" s="87"/>
      <c r="P104" s="217">
        <f>O104*H104</f>
        <v>0</v>
      </c>
      <c r="Q104" s="217">
        <v>0</v>
      </c>
      <c r="R104" s="217">
        <f>Q104*H104</f>
        <v>0</v>
      </c>
      <c r="S104" s="217">
        <v>0</v>
      </c>
      <c r="T104" s="218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9" t="s">
        <v>147</v>
      </c>
      <c r="AT104" s="219" t="s">
        <v>142</v>
      </c>
      <c r="AU104" s="219" t="s">
        <v>88</v>
      </c>
      <c r="AY104" s="20" t="s">
        <v>140</v>
      </c>
      <c r="BE104" s="220">
        <f>IF(N104="základní",J104,0)</f>
        <v>0</v>
      </c>
      <c r="BF104" s="220">
        <f>IF(N104="snížená",J104,0)</f>
        <v>0</v>
      </c>
      <c r="BG104" s="220">
        <f>IF(N104="zákl. přenesená",J104,0)</f>
        <v>0</v>
      </c>
      <c r="BH104" s="220">
        <f>IF(N104="sníž. přenesená",J104,0)</f>
        <v>0</v>
      </c>
      <c r="BI104" s="220">
        <f>IF(N104="nulová",J104,0)</f>
        <v>0</v>
      </c>
      <c r="BJ104" s="20" t="s">
        <v>86</v>
      </c>
      <c r="BK104" s="220">
        <f>ROUND(I104*H104,2)</f>
        <v>0</v>
      </c>
      <c r="BL104" s="20" t="s">
        <v>147</v>
      </c>
      <c r="BM104" s="219" t="s">
        <v>881</v>
      </c>
    </row>
    <row r="105" s="2" customFormat="1">
      <c r="A105" s="41"/>
      <c r="B105" s="42"/>
      <c r="C105" s="43"/>
      <c r="D105" s="221" t="s">
        <v>149</v>
      </c>
      <c r="E105" s="43"/>
      <c r="F105" s="222" t="s">
        <v>173</v>
      </c>
      <c r="G105" s="43"/>
      <c r="H105" s="43"/>
      <c r="I105" s="223"/>
      <c r="J105" s="43"/>
      <c r="K105" s="43"/>
      <c r="L105" s="47"/>
      <c r="M105" s="224"/>
      <c r="N105" s="225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149</v>
      </c>
      <c r="AU105" s="20" t="s">
        <v>88</v>
      </c>
    </row>
    <row r="106" s="13" customFormat="1">
      <c r="A106" s="13"/>
      <c r="B106" s="226"/>
      <c r="C106" s="227"/>
      <c r="D106" s="228" t="s">
        <v>151</v>
      </c>
      <c r="E106" s="229" t="s">
        <v>19</v>
      </c>
      <c r="F106" s="230" t="s">
        <v>882</v>
      </c>
      <c r="G106" s="227"/>
      <c r="H106" s="231">
        <v>35.195</v>
      </c>
      <c r="I106" s="232"/>
      <c r="J106" s="227"/>
      <c r="K106" s="227"/>
      <c r="L106" s="233"/>
      <c r="M106" s="234"/>
      <c r="N106" s="235"/>
      <c r="O106" s="235"/>
      <c r="P106" s="235"/>
      <c r="Q106" s="235"/>
      <c r="R106" s="235"/>
      <c r="S106" s="235"/>
      <c r="T106" s="236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151</v>
      </c>
      <c r="AU106" s="237" t="s">
        <v>88</v>
      </c>
      <c r="AV106" s="13" t="s">
        <v>88</v>
      </c>
      <c r="AW106" s="13" t="s">
        <v>37</v>
      </c>
      <c r="AX106" s="13" t="s">
        <v>78</v>
      </c>
      <c r="AY106" s="237" t="s">
        <v>140</v>
      </c>
    </row>
    <row r="107" s="13" customFormat="1">
      <c r="A107" s="13"/>
      <c r="B107" s="226"/>
      <c r="C107" s="227"/>
      <c r="D107" s="228" t="s">
        <v>151</v>
      </c>
      <c r="E107" s="229" t="s">
        <v>19</v>
      </c>
      <c r="F107" s="230" t="s">
        <v>883</v>
      </c>
      <c r="G107" s="227"/>
      <c r="H107" s="231">
        <v>108</v>
      </c>
      <c r="I107" s="232"/>
      <c r="J107" s="227"/>
      <c r="K107" s="227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151</v>
      </c>
      <c r="AU107" s="237" t="s">
        <v>88</v>
      </c>
      <c r="AV107" s="13" t="s">
        <v>88</v>
      </c>
      <c r="AW107" s="13" t="s">
        <v>37</v>
      </c>
      <c r="AX107" s="13" t="s">
        <v>78</v>
      </c>
      <c r="AY107" s="237" t="s">
        <v>140</v>
      </c>
    </row>
    <row r="108" s="13" customFormat="1">
      <c r="A108" s="13"/>
      <c r="B108" s="226"/>
      <c r="C108" s="227"/>
      <c r="D108" s="228" t="s">
        <v>151</v>
      </c>
      <c r="E108" s="229" t="s">
        <v>19</v>
      </c>
      <c r="F108" s="230" t="s">
        <v>884</v>
      </c>
      <c r="G108" s="227"/>
      <c r="H108" s="231">
        <v>36</v>
      </c>
      <c r="I108" s="232"/>
      <c r="J108" s="227"/>
      <c r="K108" s="227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151</v>
      </c>
      <c r="AU108" s="237" t="s">
        <v>88</v>
      </c>
      <c r="AV108" s="13" t="s">
        <v>88</v>
      </c>
      <c r="AW108" s="13" t="s">
        <v>37</v>
      </c>
      <c r="AX108" s="13" t="s">
        <v>78</v>
      </c>
      <c r="AY108" s="237" t="s">
        <v>140</v>
      </c>
    </row>
    <row r="109" s="13" customFormat="1">
      <c r="A109" s="13"/>
      <c r="B109" s="226"/>
      <c r="C109" s="227"/>
      <c r="D109" s="228" t="s">
        <v>151</v>
      </c>
      <c r="E109" s="229" t="s">
        <v>19</v>
      </c>
      <c r="F109" s="230" t="s">
        <v>873</v>
      </c>
      <c r="G109" s="227"/>
      <c r="H109" s="231">
        <v>21.600000000000001</v>
      </c>
      <c r="I109" s="232"/>
      <c r="J109" s="227"/>
      <c r="K109" s="227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151</v>
      </c>
      <c r="AU109" s="237" t="s">
        <v>88</v>
      </c>
      <c r="AV109" s="13" t="s">
        <v>88</v>
      </c>
      <c r="AW109" s="13" t="s">
        <v>37</v>
      </c>
      <c r="AX109" s="13" t="s">
        <v>78</v>
      </c>
      <c r="AY109" s="237" t="s">
        <v>140</v>
      </c>
    </row>
    <row r="110" s="14" customFormat="1">
      <c r="A110" s="14"/>
      <c r="B110" s="238"/>
      <c r="C110" s="239"/>
      <c r="D110" s="228" t="s">
        <v>151</v>
      </c>
      <c r="E110" s="240" t="s">
        <v>19</v>
      </c>
      <c r="F110" s="241" t="s">
        <v>153</v>
      </c>
      <c r="G110" s="239"/>
      <c r="H110" s="242">
        <v>200.79499999999999</v>
      </c>
      <c r="I110" s="243"/>
      <c r="J110" s="239"/>
      <c r="K110" s="239"/>
      <c r="L110" s="244"/>
      <c r="M110" s="245"/>
      <c r="N110" s="246"/>
      <c r="O110" s="246"/>
      <c r="P110" s="246"/>
      <c r="Q110" s="246"/>
      <c r="R110" s="246"/>
      <c r="S110" s="246"/>
      <c r="T110" s="24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8" t="s">
        <v>151</v>
      </c>
      <c r="AU110" s="248" t="s">
        <v>88</v>
      </c>
      <c r="AV110" s="14" t="s">
        <v>147</v>
      </c>
      <c r="AW110" s="14" t="s">
        <v>37</v>
      </c>
      <c r="AX110" s="14" t="s">
        <v>86</v>
      </c>
      <c r="AY110" s="248" t="s">
        <v>140</v>
      </c>
    </row>
    <row r="111" s="2" customFormat="1" ht="37.8" customHeight="1">
      <c r="A111" s="41"/>
      <c r="B111" s="42"/>
      <c r="C111" s="208" t="s">
        <v>147</v>
      </c>
      <c r="D111" s="208" t="s">
        <v>142</v>
      </c>
      <c r="E111" s="209" t="s">
        <v>179</v>
      </c>
      <c r="F111" s="210" t="s">
        <v>180</v>
      </c>
      <c r="G111" s="211" t="s">
        <v>145</v>
      </c>
      <c r="H111" s="212">
        <v>3011.9250000000002</v>
      </c>
      <c r="I111" s="213"/>
      <c r="J111" s="214">
        <f>ROUND(I111*H111,2)</f>
        <v>0</v>
      </c>
      <c r="K111" s="210" t="s">
        <v>146</v>
      </c>
      <c r="L111" s="47"/>
      <c r="M111" s="215" t="s">
        <v>19</v>
      </c>
      <c r="N111" s="216" t="s">
        <v>49</v>
      </c>
      <c r="O111" s="87"/>
      <c r="P111" s="217">
        <f>O111*H111</f>
        <v>0</v>
      </c>
      <c r="Q111" s="217">
        <v>0</v>
      </c>
      <c r="R111" s="217">
        <f>Q111*H111</f>
        <v>0</v>
      </c>
      <c r="S111" s="217">
        <v>0</v>
      </c>
      <c r="T111" s="218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19" t="s">
        <v>147</v>
      </c>
      <c r="AT111" s="219" t="s">
        <v>142</v>
      </c>
      <c r="AU111" s="219" t="s">
        <v>88</v>
      </c>
      <c r="AY111" s="20" t="s">
        <v>140</v>
      </c>
      <c r="BE111" s="220">
        <f>IF(N111="základní",J111,0)</f>
        <v>0</v>
      </c>
      <c r="BF111" s="220">
        <f>IF(N111="snížená",J111,0)</f>
        <v>0</v>
      </c>
      <c r="BG111" s="220">
        <f>IF(N111="zákl. přenesená",J111,0)</f>
        <v>0</v>
      </c>
      <c r="BH111" s="220">
        <f>IF(N111="sníž. přenesená",J111,0)</f>
        <v>0</v>
      </c>
      <c r="BI111" s="220">
        <f>IF(N111="nulová",J111,0)</f>
        <v>0</v>
      </c>
      <c r="BJ111" s="20" t="s">
        <v>86</v>
      </c>
      <c r="BK111" s="220">
        <f>ROUND(I111*H111,2)</f>
        <v>0</v>
      </c>
      <c r="BL111" s="20" t="s">
        <v>147</v>
      </c>
      <c r="BM111" s="219" t="s">
        <v>885</v>
      </c>
    </row>
    <row r="112" s="2" customFormat="1">
      <c r="A112" s="41"/>
      <c r="B112" s="42"/>
      <c r="C112" s="43"/>
      <c r="D112" s="221" t="s">
        <v>149</v>
      </c>
      <c r="E112" s="43"/>
      <c r="F112" s="222" t="s">
        <v>182</v>
      </c>
      <c r="G112" s="43"/>
      <c r="H112" s="43"/>
      <c r="I112" s="223"/>
      <c r="J112" s="43"/>
      <c r="K112" s="43"/>
      <c r="L112" s="47"/>
      <c r="M112" s="224"/>
      <c r="N112" s="225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149</v>
      </c>
      <c r="AU112" s="20" t="s">
        <v>88</v>
      </c>
    </row>
    <row r="113" s="13" customFormat="1">
      <c r="A113" s="13"/>
      <c r="B113" s="226"/>
      <c r="C113" s="227"/>
      <c r="D113" s="228" t="s">
        <v>151</v>
      </c>
      <c r="E113" s="229" t="s">
        <v>19</v>
      </c>
      <c r="F113" s="230" t="s">
        <v>886</v>
      </c>
      <c r="G113" s="227"/>
      <c r="H113" s="231">
        <v>3011.9250000000002</v>
      </c>
      <c r="I113" s="232"/>
      <c r="J113" s="227"/>
      <c r="K113" s="227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151</v>
      </c>
      <c r="AU113" s="237" t="s">
        <v>88</v>
      </c>
      <c r="AV113" s="13" t="s">
        <v>88</v>
      </c>
      <c r="AW113" s="13" t="s">
        <v>37</v>
      </c>
      <c r="AX113" s="13" t="s">
        <v>78</v>
      </c>
      <c r="AY113" s="237" t="s">
        <v>140</v>
      </c>
    </row>
    <row r="114" s="14" customFormat="1">
      <c r="A114" s="14"/>
      <c r="B114" s="238"/>
      <c r="C114" s="239"/>
      <c r="D114" s="228" t="s">
        <v>151</v>
      </c>
      <c r="E114" s="240" t="s">
        <v>19</v>
      </c>
      <c r="F114" s="241" t="s">
        <v>153</v>
      </c>
      <c r="G114" s="239"/>
      <c r="H114" s="242">
        <v>3011.9250000000002</v>
      </c>
      <c r="I114" s="243"/>
      <c r="J114" s="239"/>
      <c r="K114" s="239"/>
      <c r="L114" s="244"/>
      <c r="M114" s="245"/>
      <c r="N114" s="246"/>
      <c r="O114" s="246"/>
      <c r="P114" s="246"/>
      <c r="Q114" s="246"/>
      <c r="R114" s="246"/>
      <c r="S114" s="246"/>
      <c r="T114" s="24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8" t="s">
        <v>151</v>
      </c>
      <c r="AU114" s="248" t="s">
        <v>88</v>
      </c>
      <c r="AV114" s="14" t="s">
        <v>147</v>
      </c>
      <c r="AW114" s="14" t="s">
        <v>37</v>
      </c>
      <c r="AX114" s="14" t="s">
        <v>86</v>
      </c>
      <c r="AY114" s="248" t="s">
        <v>140</v>
      </c>
    </row>
    <row r="115" s="2" customFormat="1" ht="24.15" customHeight="1">
      <c r="A115" s="41"/>
      <c r="B115" s="42"/>
      <c r="C115" s="208" t="s">
        <v>169</v>
      </c>
      <c r="D115" s="208" t="s">
        <v>142</v>
      </c>
      <c r="E115" s="209" t="s">
        <v>185</v>
      </c>
      <c r="F115" s="210" t="s">
        <v>186</v>
      </c>
      <c r="G115" s="211" t="s">
        <v>145</v>
      </c>
      <c r="H115" s="212">
        <v>200.79499999999999</v>
      </c>
      <c r="I115" s="213"/>
      <c r="J115" s="214">
        <f>ROUND(I115*H115,2)</f>
        <v>0</v>
      </c>
      <c r="K115" s="210" t="s">
        <v>146</v>
      </c>
      <c r="L115" s="47"/>
      <c r="M115" s="215" t="s">
        <v>19</v>
      </c>
      <c r="N115" s="216" t="s">
        <v>49</v>
      </c>
      <c r="O115" s="87"/>
      <c r="P115" s="217">
        <f>O115*H115</f>
        <v>0</v>
      </c>
      <c r="Q115" s="217">
        <v>0</v>
      </c>
      <c r="R115" s="217">
        <f>Q115*H115</f>
        <v>0</v>
      </c>
      <c r="S115" s="217">
        <v>0</v>
      </c>
      <c r="T115" s="218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9" t="s">
        <v>147</v>
      </c>
      <c r="AT115" s="219" t="s">
        <v>142</v>
      </c>
      <c r="AU115" s="219" t="s">
        <v>88</v>
      </c>
      <c r="AY115" s="20" t="s">
        <v>140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20" t="s">
        <v>86</v>
      </c>
      <c r="BK115" s="220">
        <f>ROUND(I115*H115,2)</f>
        <v>0</v>
      </c>
      <c r="BL115" s="20" t="s">
        <v>147</v>
      </c>
      <c r="BM115" s="219" t="s">
        <v>887</v>
      </c>
    </row>
    <row r="116" s="2" customFormat="1">
      <c r="A116" s="41"/>
      <c r="B116" s="42"/>
      <c r="C116" s="43"/>
      <c r="D116" s="221" t="s">
        <v>149</v>
      </c>
      <c r="E116" s="43"/>
      <c r="F116" s="222" t="s">
        <v>188</v>
      </c>
      <c r="G116" s="43"/>
      <c r="H116" s="43"/>
      <c r="I116" s="223"/>
      <c r="J116" s="43"/>
      <c r="K116" s="43"/>
      <c r="L116" s="47"/>
      <c r="M116" s="224"/>
      <c r="N116" s="225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149</v>
      </c>
      <c r="AU116" s="20" t="s">
        <v>88</v>
      </c>
    </row>
    <row r="117" s="13" customFormat="1">
      <c r="A117" s="13"/>
      <c r="B117" s="226"/>
      <c r="C117" s="227"/>
      <c r="D117" s="228" t="s">
        <v>151</v>
      </c>
      <c r="E117" s="229" t="s">
        <v>19</v>
      </c>
      <c r="F117" s="230" t="s">
        <v>888</v>
      </c>
      <c r="G117" s="227"/>
      <c r="H117" s="231">
        <v>200.79499999999999</v>
      </c>
      <c r="I117" s="232"/>
      <c r="J117" s="227"/>
      <c r="K117" s="227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151</v>
      </c>
      <c r="AU117" s="237" t="s">
        <v>88</v>
      </c>
      <c r="AV117" s="13" t="s">
        <v>88</v>
      </c>
      <c r="AW117" s="13" t="s">
        <v>37</v>
      </c>
      <c r="AX117" s="13" t="s">
        <v>78</v>
      </c>
      <c r="AY117" s="237" t="s">
        <v>140</v>
      </c>
    </row>
    <row r="118" s="14" customFormat="1">
      <c r="A118" s="14"/>
      <c r="B118" s="238"/>
      <c r="C118" s="239"/>
      <c r="D118" s="228" t="s">
        <v>151</v>
      </c>
      <c r="E118" s="240" t="s">
        <v>19</v>
      </c>
      <c r="F118" s="241" t="s">
        <v>153</v>
      </c>
      <c r="G118" s="239"/>
      <c r="H118" s="242">
        <v>200.79499999999999</v>
      </c>
      <c r="I118" s="243"/>
      <c r="J118" s="239"/>
      <c r="K118" s="239"/>
      <c r="L118" s="244"/>
      <c r="M118" s="245"/>
      <c r="N118" s="246"/>
      <c r="O118" s="246"/>
      <c r="P118" s="246"/>
      <c r="Q118" s="246"/>
      <c r="R118" s="246"/>
      <c r="S118" s="246"/>
      <c r="T118" s="247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8" t="s">
        <v>151</v>
      </c>
      <c r="AU118" s="248" t="s">
        <v>88</v>
      </c>
      <c r="AV118" s="14" t="s">
        <v>147</v>
      </c>
      <c r="AW118" s="14" t="s">
        <v>37</v>
      </c>
      <c r="AX118" s="14" t="s">
        <v>86</v>
      </c>
      <c r="AY118" s="248" t="s">
        <v>140</v>
      </c>
    </row>
    <row r="119" s="2" customFormat="1" ht="24.15" customHeight="1">
      <c r="A119" s="41"/>
      <c r="B119" s="42"/>
      <c r="C119" s="208" t="s">
        <v>178</v>
      </c>
      <c r="D119" s="208" t="s">
        <v>142</v>
      </c>
      <c r="E119" s="209" t="s">
        <v>191</v>
      </c>
      <c r="F119" s="210" t="s">
        <v>192</v>
      </c>
      <c r="G119" s="211" t="s">
        <v>193</v>
      </c>
      <c r="H119" s="212">
        <v>341.35199999999998</v>
      </c>
      <c r="I119" s="213"/>
      <c r="J119" s="214">
        <f>ROUND(I119*H119,2)</f>
        <v>0</v>
      </c>
      <c r="K119" s="210" t="s">
        <v>146</v>
      </c>
      <c r="L119" s="47"/>
      <c r="M119" s="215" t="s">
        <v>19</v>
      </c>
      <c r="N119" s="216" t="s">
        <v>49</v>
      </c>
      <c r="O119" s="87"/>
      <c r="P119" s="217">
        <f>O119*H119</f>
        <v>0</v>
      </c>
      <c r="Q119" s="217">
        <v>0</v>
      </c>
      <c r="R119" s="217">
        <f>Q119*H119</f>
        <v>0</v>
      </c>
      <c r="S119" s="217">
        <v>0</v>
      </c>
      <c r="T119" s="218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9" t="s">
        <v>147</v>
      </c>
      <c r="AT119" s="219" t="s">
        <v>142</v>
      </c>
      <c r="AU119" s="219" t="s">
        <v>88</v>
      </c>
      <c r="AY119" s="20" t="s">
        <v>140</v>
      </c>
      <c r="BE119" s="220">
        <f>IF(N119="základní",J119,0)</f>
        <v>0</v>
      </c>
      <c r="BF119" s="220">
        <f>IF(N119="snížená",J119,0)</f>
        <v>0</v>
      </c>
      <c r="BG119" s="220">
        <f>IF(N119="zákl. přenesená",J119,0)</f>
        <v>0</v>
      </c>
      <c r="BH119" s="220">
        <f>IF(N119="sníž. přenesená",J119,0)</f>
        <v>0</v>
      </c>
      <c r="BI119" s="220">
        <f>IF(N119="nulová",J119,0)</f>
        <v>0</v>
      </c>
      <c r="BJ119" s="20" t="s">
        <v>86</v>
      </c>
      <c r="BK119" s="220">
        <f>ROUND(I119*H119,2)</f>
        <v>0</v>
      </c>
      <c r="BL119" s="20" t="s">
        <v>147</v>
      </c>
      <c r="BM119" s="219" t="s">
        <v>889</v>
      </c>
    </row>
    <row r="120" s="2" customFormat="1">
      <c r="A120" s="41"/>
      <c r="B120" s="42"/>
      <c r="C120" s="43"/>
      <c r="D120" s="221" t="s">
        <v>149</v>
      </c>
      <c r="E120" s="43"/>
      <c r="F120" s="222" t="s">
        <v>195</v>
      </c>
      <c r="G120" s="43"/>
      <c r="H120" s="43"/>
      <c r="I120" s="223"/>
      <c r="J120" s="43"/>
      <c r="K120" s="43"/>
      <c r="L120" s="47"/>
      <c r="M120" s="224"/>
      <c r="N120" s="225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149</v>
      </c>
      <c r="AU120" s="20" t="s">
        <v>88</v>
      </c>
    </row>
    <row r="121" s="13" customFormat="1">
      <c r="A121" s="13"/>
      <c r="B121" s="226"/>
      <c r="C121" s="227"/>
      <c r="D121" s="228" t="s">
        <v>151</v>
      </c>
      <c r="E121" s="229" t="s">
        <v>19</v>
      </c>
      <c r="F121" s="230" t="s">
        <v>890</v>
      </c>
      <c r="G121" s="227"/>
      <c r="H121" s="231">
        <v>341.35199999999998</v>
      </c>
      <c r="I121" s="232"/>
      <c r="J121" s="227"/>
      <c r="K121" s="227"/>
      <c r="L121" s="233"/>
      <c r="M121" s="234"/>
      <c r="N121" s="235"/>
      <c r="O121" s="235"/>
      <c r="P121" s="235"/>
      <c r="Q121" s="235"/>
      <c r="R121" s="235"/>
      <c r="S121" s="235"/>
      <c r="T121" s="236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7" t="s">
        <v>151</v>
      </c>
      <c r="AU121" s="237" t="s">
        <v>88</v>
      </c>
      <c r="AV121" s="13" t="s">
        <v>88</v>
      </c>
      <c r="AW121" s="13" t="s">
        <v>37</v>
      </c>
      <c r="AX121" s="13" t="s">
        <v>78</v>
      </c>
      <c r="AY121" s="237" t="s">
        <v>140</v>
      </c>
    </row>
    <row r="122" s="14" customFormat="1">
      <c r="A122" s="14"/>
      <c r="B122" s="238"/>
      <c r="C122" s="239"/>
      <c r="D122" s="228" t="s">
        <v>151</v>
      </c>
      <c r="E122" s="240" t="s">
        <v>19</v>
      </c>
      <c r="F122" s="241" t="s">
        <v>153</v>
      </c>
      <c r="G122" s="239"/>
      <c r="H122" s="242">
        <v>341.35199999999998</v>
      </c>
      <c r="I122" s="243"/>
      <c r="J122" s="239"/>
      <c r="K122" s="239"/>
      <c r="L122" s="244"/>
      <c r="M122" s="245"/>
      <c r="N122" s="246"/>
      <c r="O122" s="246"/>
      <c r="P122" s="246"/>
      <c r="Q122" s="246"/>
      <c r="R122" s="246"/>
      <c r="S122" s="246"/>
      <c r="T122" s="24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8" t="s">
        <v>151</v>
      </c>
      <c r="AU122" s="248" t="s">
        <v>88</v>
      </c>
      <c r="AV122" s="14" t="s">
        <v>147</v>
      </c>
      <c r="AW122" s="14" t="s">
        <v>37</v>
      </c>
      <c r="AX122" s="14" t="s">
        <v>86</v>
      </c>
      <c r="AY122" s="248" t="s">
        <v>140</v>
      </c>
    </row>
    <row r="123" s="2" customFormat="1" ht="24.15" customHeight="1">
      <c r="A123" s="41"/>
      <c r="B123" s="42"/>
      <c r="C123" s="208" t="s">
        <v>184</v>
      </c>
      <c r="D123" s="208" t="s">
        <v>142</v>
      </c>
      <c r="E123" s="209" t="s">
        <v>198</v>
      </c>
      <c r="F123" s="210" t="s">
        <v>199</v>
      </c>
      <c r="G123" s="211" t="s">
        <v>145</v>
      </c>
      <c r="H123" s="212">
        <v>200.79499999999999</v>
      </c>
      <c r="I123" s="213"/>
      <c r="J123" s="214">
        <f>ROUND(I123*H123,2)</f>
        <v>0</v>
      </c>
      <c r="K123" s="210" t="s">
        <v>146</v>
      </c>
      <c r="L123" s="47"/>
      <c r="M123" s="215" t="s">
        <v>19</v>
      </c>
      <c r="N123" s="216" t="s">
        <v>49</v>
      </c>
      <c r="O123" s="87"/>
      <c r="P123" s="217">
        <f>O123*H123</f>
        <v>0</v>
      </c>
      <c r="Q123" s="217">
        <v>0</v>
      </c>
      <c r="R123" s="217">
        <f>Q123*H123</f>
        <v>0</v>
      </c>
      <c r="S123" s="217">
        <v>0</v>
      </c>
      <c r="T123" s="218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9" t="s">
        <v>147</v>
      </c>
      <c r="AT123" s="219" t="s">
        <v>142</v>
      </c>
      <c r="AU123" s="219" t="s">
        <v>88</v>
      </c>
      <c r="AY123" s="20" t="s">
        <v>140</v>
      </c>
      <c r="BE123" s="220">
        <f>IF(N123="základní",J123,0)</f>
        <v>0</v>
      </c>
      <c r="BF123" s="220">
        <f>IF(N123="snížená",J123,0)</f>
        <v>0</v>
      </c>
      <c r="BG123" s="220">
        <f>IF(N123="zákl. přenesená",J123,0)</f>
        <v>0</v>
      </c>
      <c r="BH123" s="220">
        <f>IF(N123="sníž. přenesená",J123,0)</f>
        <v>0</v>
      </c>
      <c r="BI123" s="220">
        <f>IF(N123="nulová",J123,0)</f>
        <v>0</v>
      </c>
      <c r="BJ123" s="20" t="s">
        <v>86</v>
      </c>
      <c r="BK123" s="220">
        <f>ROUND(I123*H123,2)</f>
        <v>0</v>
      </c>
      <c r="BL123" s="20" t="s">
        <v>147</v>
      </c>
      <c r="BM123" s="219" t="s">
        <v>891</v>
      </c>
    </row>
    <row r="124" s="2" customFormat="1">
      <c r="A124" s="41"/>
      <c r="B124" s="42"/>
      <c r="C124" s="43"/>
      <c r="D124" s="221" t="s">
        <v>149</v>
      </c>
      <c r="E124" s="43"/>
      <c r="F124" s="222" t="s">
        <v>201</v>
      </c>
      <c r="G124" s="43"/>
      <c r="H124" s="43"/>
      <c r="I124" s="223"/>
      <c r="J124" s="43"/>
      <c r="K124" s="43"/>
      <c r="L124" s="47"/>
      <c r="M124" s="224"/>
      <c r="N124" s="225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149</v>
      </c>
      <c r="AU124" s="20" t="s">
        <v>88</v>
      </c>
    </row>
    <row r="125" s="13" customFormat="1">
      <c r="A125" s="13"/>
      <c r="B125" s="226"/>
      <c r="C125" s="227"/>
      <c r="D125" s="228" t="s">
        <v>151</v>
      </c>
      <c r="E125" s="229" t="s">
        <v>19</v>
      </c>
      <c r="F125" s="230" t="s">
        <v>888</v>
      </c>
      <c r="G125" s="227"/>
      <c r="H125" s="231">
        <v>200.79499999999999</v>
      </c>
      <c r="I125" s="232"/>
      <c r="J125" s="227"/>
      <c r="K125" s="227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151</v>
      </c>
      <c r="AU125" s="237" t="s">
        <v>88</v>
      </c>
      <c r="AV125" s="13" t="s">
        <v>88</v>
      </c>
      <c r="AW125" s="13" t="s">
        <v>37</v>
      </c>
      <c r="AX125" s="13" t="s">
        <v>78</v>
      </c>
      <c r="AY125" s="237" t="s">
        <v>140</v>
      </c>
    </row>
    <row r="126" s="14" customFormat="1">
      <c r="A126" s="14"/>
      <c r="B126" s="238"/>
      <c r="C126" s="239"/>
      <c r="D126" s="228" t="s">
        <v>151</v>
      </c>
      <c r="E126" s="240" t="s">
        <v>19</v>
      </c>
      <c r="F126" s="241" t="s">
        <v>153</v>
      </c>
      <c r="G126" s="239"/>
      <c r="H126" s="242">
        <v>200.79499999999999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8" t="s">
        <v>151</v>
      </c>
      <c r="AU126" s="248" t="s">
        <v>88</v>
      </c>
      <c r="AV126" s="14" t="s">
        <v>147</v>
      </c>
      <c r="AW126" s="14" t="s">
        <v>37</v>
      </c>
      <c r="AX126" s="14" t="s">
        <v>86</v>
      </c>
      <c r="AY126" s="248" t="s">
        <v>140</v>
      </c>
    </row>
    <row r="127" s="2" customFormat="1" ht="24.15" customHeight="1">
      <c r="A127" s="41"/>
      <c r="B127" s="42"/>
      <c r="C127" s="208" t="s">
        <v>190</v>
      </c>
      <c r="D127" s="208" t="s">
        <v>142</v>
      </c>
      <c r="E127" s="209" t="s">
        <v>203</v>
      </c>
      <c r="F127" s="210" t="s">
        <v>204</v>
      </c>
      <c r="G127" s="211" t="s">
        <v>145</v>
      </c>
      <c r="H127" s="212">
        <v>556.673</v>
      </c>
      <c r="I127" s="213"/>
      <c r="J127" s="214">
        <f>ROUND(I127*H127,2)</f>
        <v>0</v>
      </c>
      <c r="K127" s="210" t="s">
        <v>146</v>
      </c>
      <c r="L127" s="47"/>
      <c r="M127" s="215" t="s">
        <v>19</v>
      </c>
      <c r="N127" s="216" t="s">
        <v>49</v>
      </c>
      <c r="O127" s="87"/>
      <c r="P127" s="217">
        <f>O127*H127</f>
        <v>0</v>
      </c>
      <c r="Q127" s="217">
        <v>0</v>
      </c>
      <c r="R127" s="217">
        <f>Q127*H127</f>
        <v>0</v>
      </c>
      <c r="S127" s="217">
        <v>0</v>
      </c>
      <c r="T127" s="218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9" t="s">
        <v>147</v>
      </c>
      <c r="AT127" s="219" t="s">
        <v>142</v>
      </c>
      <c r="AU127" s="219" t="s">
        <v>88</v>
      </c>
      <c r="AY127" s="20" t="s">
        <v>140</v>
      </c>
      <c r="BE127" s="220">
        <f>IF(N127="základní",J127,0)</f>
        <v>0</v>
      </c>
      <c r="BF127" s="220">
        <f>IF(N127="snížená",J127,0)</f>
        <v>0</v>
      </c>
      <c r="BG127" s="220">
        <f>IF(N127="zákl. přenesená",J127,0)</f>
        <v>0</v>
      </c>
      <c r="BH127" s="220">
        <f>IF(N127="sníž. přenesená",J127,0)</f>
        <v>0</v>
      </c>
      <c r="BI127" s="220">
        <f>IF(N127="nulová",J127,0)</f>
        <v>0</v>
      </c>
      <c r="BJ127" s="20" t="s">
        <v>86</v>
      </c>
      <c r="BK127" s="220">
        <f>ROUND(I127*H127,2)</f>
        <v>0</v>
      </c>
      <c r="BL127" s="20" t="s">
        <v>147</v>
      </c>
      <c r="BM127" s="219" t="s">
        <v>892</v>
      </c>
    </row>
    <row r="128" s="2" customFormat="1">
      <c r="A128" s="41"/>
      <c r="B128" s="42"/>
      <c r="C128" s="43"/>
      <c r="D128" s="221" t="s">
        <v>149</v>
      </c>
      <c r="E128" s="43"/>
      <c r="F128" s="222" t="s">
        <v>206</v>
      </c>
      <c r="G128" s="43"/>
      <c r="H128" s="43"/>
      <c r="I128" s="223"/>
      <c r="J128" s="43"/>
      <c r="K128" s="43"/>
      <c r="L128" s="47"/>
      <c r="M128" s="224"/>
      <c r="N128" s="225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149</v>
      </c>
      <c r="AU128" s="20" t="s">
        <v>88</v>
      </c>
    </row>
    <row r="129" s="13" customFormat="1">
      <c r="A129" s="13"/>
      <c r="B129" s="226"/>
      <c r="C129" s="227"/>
      <c r="D129" s="228" t="s">
        <v>151</v>
      </c>
      <c r="E129" s="229" t="s">
        <v>19</v>
      </c>
      <c r="F129" s="230" t="s">
        <v>893</v>
      </c>
      <c r="G129" s="227"/>
      <c r="H129" s="231">
        <v>65.391999999999996</v>
      </c>
      <c r="I129" s="232"/>
      <c r="J129" s="227"/>
      <c r="K129" s="227"/>
      <c r="L129" s="233"/>
      <c r="M129" s="234"/>
      <c r="N129" s="235"/>
      <c r="O129" s="235"/>
      <c r="P129" s="235"/>
      <c r="Q129" s="235"/>
      <c r="R129" s="235"/>
      <c r="S129" s="235"/>
      <c r="T129" s="23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7" t="s">
        <v>151</v>
      </c>
      <c r="AU129" s="237" t="s">
        <v>88</v>
      </c>
      <c r="AV129" s="13" t="s">
        <v>88</v>
      </c>
      <c r="AW129" s="13" t="s">
        <v>37</v>
      </c>
      <c r="AX129" s="13" t="s">
        <v>78</v>
      </c>
      <c r="AY129" s="237" t="s">
        <v>140</v>
      </c>
    </row>
    <row r="130" s="13" customFormat="1">
      <c r="A130" s="13"/>
      <c r="B130" s="226"/>
      <c r="C130" s="227"/>
      <c r="D130" s="228" t="s">
        <v>151</v>
      </c>
      <c r="E130" s="229" t="s">
        <v>19</v>
      </c>
      <c r="F130" s="230" t="s">
        <v>884</v>
      </c>
      <c r="G130" s="227"/>
      <c r="H130" s="231">
        <v>36</v>
      </c>
      <c r="I130" s="232"/>
      <c r="J130" s="227"/>
      <c r="K130" s="227"/>
      <c r="L130" s="233"/>
      <c r="M130" s="234"/>
      <c r="N130" s="235"/>
      <c r="O130" s="235"/>
      <c r="P130" s="235"/>
      <c r="Q130" s="235"/>
      <c r="R130" s="235"/>
      <c r="S130" s="235"/>
      <c r="T130" s="23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7" t="s">
        <v>151</v>
      </c>
      <c r="AU130" s="237" t="s">
        <v>88</v>
      </c>
      <c r="AV130" s="13" t="s">
        <v>88</v>
      </c>
      <c r="AW130" s="13" t="s">
        <v>37</v>
      </c>
      <c r="AX130" s="13" t="s">
        <v>78</v>
      </c>
      <c r="AY130" s="237" t="s">
        <v>140</v>
      </c>
    </row>
    <row r="131" s="13" customFormat="1">
      <c r="A131" s="13"/>
      <c r="B131" s="226"/>
      <c r="C131" s="227"/>
      <c r="D131" s="228" t="s">
        <v>151</v>
      </c>
      <c r="E131" s="229" t="s">
        <v>19</v>
      </c>
      <c r="F131" s="230" t="s">
        <v>873</v>
      </c>
      <c r="G131" s="227"/>
      <c r="H131" s="231">
        <v>21.600000000000001</v>
      </c>
      <c r="I131" s="232"/>
      <c r="J131" s="227"/>
      <c r="K131" s="227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151</v>
      </c>
      <c r="AU131" s="237" t="s">
        <v>88</v>
      </c>
      <c r="AV131" s="13" t="s">
        <v>88</v>
      </c>
      <c r="AW131" s="13" t="s">
        <v>37</v>
      </c>
      <c r="AX131" s="13" t="s">
        <v>78</v>
      </c>
      <c r="AY131" s="237" t="s">
        <v>140</v>
      </c>
    </row>
    <row r="132" s="13" customFormat="1">
      <c r="A132" s="13"/>
      <c r="B132" s="226"/>
      <c r="C132" s="227"/>
      <c r="D132" s="228" t="s">
        <v>151</v>
      </c>
      <c r="E132" s="229" t="s">
        <v>19</v>
      </c>
      <c r="F132" s="230" t="s">
        <v>894</v>
      </c>
      <c r="G132" s="227"/>
      <c r="H132" s="231">
        <v>72.756</v>
      </c>
      <c r="I132" s="232"/>
      <c r="J132" s="227"/>
      <c r="K132" s="227"/>
      <c r="L132" s="233"/>
      <c r="M132" s="234"/>
      <c r="N132" s="235"/>
      <c r="O132" s="235"/>
      <c r="P132" s="235"/>
      <c r="Q132" s="235"/>
      <c r="R132" s="235"/>
      <c r="S132" s="235"/>
      <c r="T132" s="23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7" t="s">
        <v>151</v>
      </c>
      <c r="AU132" s="237" t="s">
        <v>88</v>
      </c>
      <c r="AV132" s="13" t="s">
        <v>88</v>
      </c>
      <c r="AW132" s="13" t="s">
        <v>37</v>
      </c>
      <c r="AX132" s="13" t="s">
        <v>78</v>
      </c>
      <c r="AY132" s="237" t="s">
        <v>140</v>
      </c>
    </row>
    <row r="133" s="13" customFormat="1">
      <c r="A133" s="13"/>
      <c r="B133" s="226"/>
      <c r="C133" s="227"/>
      <c r="D133" s="228" t="s">
        <v>151</v>
      </c>
      <c r="E133" s="229" t="s">
        <v>19</v>
      </c>
      <c r="F133" s="230" t="s">
        <v>895</v>
      </c>
      <c r="G133" s="227"/>
      <c r="H133" s="231">
        <v>273.60000000000002</v>
      </c>
      <c r="I133" s="232"/>
      <c r="J133" s="227"/>
      <c r="K133" s="227"/>
      <c r="L133" s="233"/>
      <c r="M133" s="234"/>
      <c r="N133" s="235"/>
      <c r="O133" s="235"/>
      <c r="P133" s="235"/>
      <c r="Q133" s="235"/>
      <c r="R133" s="235"/>
      <c r="S133" s="235"/>
      <c r="T133" s="23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7" t="s">
        <v>151</v>
      </c>
      <c r="AU133" s="237" t="s">
        <v>88</v>
      </c>
      <c r="AV133" s="13" t="s">
        <v>88</v>
      </c>
      <c r="AW133" s="13" t="s">
        <v>37</v>
      </c>
      <c r="AX133" s="13" t="s">
        <v>78</v>
      </c>
      <c r="AY133" s="237" t="s">
        <v>140</v>
      </c>
    </row>
    <row r="134" s="13" customFormat="1">
      <c r="A134" s="13"/>
      <c r="B134" s="226"/>
      <c r="C134" s="227"/>
      <c r="D134" s="228" t="s">
        <v>151</v>
      </c>
      <c r="E134" s="229" t="s">
        <v>19</v>
      </c>
      <c r="F134" s="230" t="s">
        <v>896</v>
      </c>
      <c r="G134" s="227"/>
      <c r="H134" s="231">
        <v>87.325000000000003</v>
      </c>
      <c r="I134" s="232"/>
      <c r="J134" s="227"/>
      <c r="K134" s="227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151</v>
      </c>
      <c r="AU134" s="237" t="s">
        <v>88</v>
      </c>
      <c r="AV134" s="13" t="s">
        <v>88</v>
      </c>
      <c r="AW134" s="13" t="s">
        <v>37</v>
      </c>
      <c r="AX134" s="13" t="s">
        <v>78</v>
      </c>
      <c r="AY134" s="237" t="s">
        <v>140</v>
      </c>
    </row>
    <row r="135" s="14" customFormat="1">
      <c r="A135" s="14"/>
      <c r="B135" s="238"/>
      <c r="C135" s="239"/>
      <c r="D135" s="228" t="s">
        <v>151</v>
      </c>
      <c r="E135" s="240" t="s">
        <v>19</v>
      </c>
      <c r="F135" s="241" t="s">
        <v>153</v>
      </c>
      <c r="G135" s="239"/>
      <c r="H135" s="242">
        <v>556.673</v>
      </c>
      <c r="I135" s="243"/>
      <c r="J135" s="239"/>
      <c r="K135" s="239"/>
      <c r="L135" s="244"/>
      <c r="M135" s="245"/>
      <c r="N135" s="246"/>
      <c r="O135" s="246"/>
      <c r="P135" s="246"/>
      <c r="Q135" s="246"/>
      <c r="R135" s="246"/>
      <c r="S135" s="246"/>
      <c r="T135" s="24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8" t="s">
        <v>151</v>
      </c>
      <c r="AU135" s="248" t="s">
        <v>88</v>
      </c>
      <c r="AV135" s="14" t="s">
        <v>147</v>
      </c>
      <c r="AW135" s="14" t="s">
        <v>37</v>
      </c>
      <c r="AX135" s="14" t="s">
        <v>86</v>
      </c>
      <c r="AY135" s="248" t="s">
        <v>140</v>
      </c>
    </row>
    <row r="136" s="2" customFormat="1" ht="16.5" customHeight="1">
      <c r="A136" s="41"/>
      <c r="B136" s="42"/>
      <c r="C136" s="261" t="s">
        <v>197</v>
      </c>
      <c r="D136" s="261" t="s">
        <v>323</v>
      </c>
      <c r="E136" s="262" t="s">
        <v>897</v>
      </c>
      <c r="F136" s="263" t="s">
        <v>898</v>
      </c>
      <c r="G136" s="264" t="s">
        <v>193</v>
      </c>
      <c r="H136" s="265">
        <v>115.2</v>
      </c>
      <c r="I136" s="266"/>
      <c r="J136" s="267">
        <f>ROUND(I136*H136,2)</f>
        <v>0</v>
      </c>
      <c r="K136" s="263" t="s">
        <v>146</v>
      </c>
      <c r="L136" s="268"/>
      <c r="M136" s="269" t="s">
        <v>19</v>
      </c>
      <c r="N136" s="270" t="s">
        <v>49</v>
      </c>
      <c r="O136" s="87"/>
      <c r="P136" s="217">
        <f>O136*H136</f>
        <v>0</v>
      </c>
      <c r="Q136" s="217">
        <v>1</v>
      </c>
      <c r="R136" s="217">
        <f>Q136*H136</f>
        <v>115.2</v>
      </c>
      <c r="S136" s="217">
        <v>0</v>
      </c>
      <c r="T136" s="218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9" t="s">
        <v>190</v>
      </c>
      <c r="AT136" s="219" t="s">
        <v>323</v>
      </c>
      <c r="AU136" s="219" t="s">
        <v>88</v>
      </c>
      <c r="AY136" s="20" t="s">
        <v>140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20" t="s">
        <v>86</v>
      </c>
      <c r="BK136" s="220">
        <f>ROUND(I136*H136,2)</f>
        <v>0</v>
      </c>
      <c r="BL136" s="20" t="s">
        <v>147</v>
      </c>
      <c r="BM136" s="219" t="s">
        <v>899</v>
      </c>
    </row>
    <row r="137" s="13" customFormat="1">
      <c r="A137" s="13"/>
      <c r="B137" s="226"/>
      <c r="C137" s="227"/>
      <c r="D137" s="228" t="s">
        <v>151</v>
      </c>
      <c r="E137" s="229" t="s">
        <v>19</v>
      </c>
      <c r="F137" s="230" t="s">
        <v>884</v>
      </c>
      <c r="G137" s="227"/>
      <c r="H137" s="231">
        <v>36</v>
      </c>
      <c r="I137" s="232"/>
      <c r="J137" s="227"/>
      <c r="K137" s="227"/>
      <c r="L137" s="233"/>
      <c r="M137" s="234"/>
      <c r="N137" s="235"/>
      <c r="O137" s="235"/>
      <c r="P137" s="235"/>
      <c r="Q137" s="235"/>
      <c r="R137" s="235"/>
      <c r="S137" s="235"/>
      <c r="T137" s="23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151</v>
      </c>
      <c r="AU137" s="237" t="s">
        <v>88</v>
      </c>
      <c r="AV137" s="13" t="s">
        <v>88</v>
      </c>
      <c r="AW137" s="13" t="s">
        <v>37</v>
      </c>
      <c r="AX137" s="13" t="s">
        <v>78</v>
      </c>
      <c r="AY137" s="237" t="s">
        <v>140</v>
      </c>
    </row>
    <row r="138" s="13" customFormat="1">
      <c r="A138" s="13"/>
      <c r="B138" s="226"/>
      <c r="C138" s="227"/>
      <c r="D138" s="228" t="s">
        <v>151</v>
      </c>
      <c r="E138" s="229" t="s">
        <v>19</v>
      </c>
      <c r="F138" s="230" t="s">
        <v>873</v>
      </c>
      <c r="G138" s="227"/>
      <c r="H138" s="231">
        <v>21.600000000000001</v>
      </c>
      <c r="I138" s="232"/>
      <c r="J138" s="227"/>
      <c r="K138" s="227"/>
      <c r="L138" s="233"/>
      <c r="M138" s="234"/>
      <c r="N138" s="235"/>
      <c r="O138" s="235"/>
      <c r="P138" s="235"/>
      <c r="Q138" s="235"/>
      <c r="R138" s="235"/>
      <c r="S138" s="235"/>
      <c r="T138" s="23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7" t="s">
        <v>151</v>
      </c>
      <c r="AU138" s="237" t="s">
        <v>88</v>
      </c>
      <c r="AV138" s="13" t="s">
        <v>88</v>
      </c>
      <c r="AW138" s="13" t="s">
        <v>37</v>
      </c>
      <c r="AX138" s="13" t="s">
        <v>78</v>
      </c>
      <c r="AY138" s="237" t="s">
        <v>140</v>
      </c>
    </row>
    <row r="139" s="16" customFormat="1">
      <c r="A139" s="16"/>
      <c r="B139" s="280"/>
      <c r="C139" s="281"/>
      <c r="D139" s="228" t="s">
        <v>151</v>
      </c>
      <c r="E139" s="282" t="s">
        <v>19</v>
      </c>
      <c r="F139" s="283" t="s">
        <v>760</v>
      </c>
      <c r="G139" s="281"/>
      <c r="H139" s="284">
        <v>57.600000000000001</v>
      </c>
      <c r="I139" s="285"/>
      <c r="J139" s="281"/>
      <c r="K139" s="281"/>
      <c r="L139" s="286"/>
      <c r="M139" s="287"/>
      <c r="N139" s="288"/>
      <c r="O139" s="288"/>
      <c r="P139" s="288"/>
      <c r="Q139" s="288"/>
      <c r="R139" s="288"/>
      <c r="S139" s="288"/>
      <c r="T139" s="289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T139" s="290" t="s">
        <v>151</v>
      </c>
      <c r="AU139" s="290" t="s">
        <v>88</v>
      </c>
      <c r="AV139" s="16" t="s">
        <v>104</v>
      </c>
      <c r="AW139" s="16" t="s">
        <v>37</v>
      </c>
      <c r="AX139" s="16" t="s">
        <v>78</v>
      </c>
      <c r="AY139" s="290" t="s">
        <v>140</v>
      </c>
    </row>
    <row r="140" s="13" customFormat="1">
      <c r="A140" s="13"/>
      <c r="B140" s="226"/>
      <c r="C140" s="227"/>
      <c r="D140" s="228" t="s">
        <v>151</v>
      </c>
      <c r="E140" s="229" t="s">
        <v>19</v>
      </c>
      <c r="F140" s="230" t="s">
        <v>900</v>
      </c>
      <c r="G140" s="227"/>
      <c r="H140" s="231">
        <v>115.2</v>
      </c>
      <c r="I140" s="232"/>
      <c r="J140" s="227"/>
      <c r="K140" s="227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151</v>
      </c>
      <c r="AU140" s="237" t="s">
        <v>88</v>
      </c>
      <c r="AV140" s="13" t="s">
        <v>88</v>
      </c>
      <c r="AW140" s="13" t="s">
        <v>37</v>
      </c>
      <c r="AX140" s="13" t="s">
        <v>86</v>
      </c>
      <c r="AY140" s="237" t="s">
        <v>140</v>
      </c>
    </row>
    <row r="141" s="2" customFormat="1" ht="37.8" customHeight="1">
      <c r="A141" s="41"/>
      <c r="B141" s="42"/>
      <c r="C141" s="208" t="s">
        <v>202</v>
      </c>
      <c r="D141" s="208" t="s">
        <v>142</v>
      </c>
      <c r="E141" s="209" t="s">
        <v>901</v>
      </c>
      <c r="F141" s="210" t="s">
        <v>902</v>
      </c>
      <c r="G141" s="211" t="s">
        <v>145</v>
      </c>
      <c r="H141" s="212">
        <v>35.195</v>
      </c>
      <c r="I141" s="213"/>
      <c r="J141" s="214">
        <f>ROUND(I141*H141,2)</f>
        <v>0</v>
      </c>
      <c r="K141" s="210" t="s">
        <v>146</v>
      </c>
      <c r="L141" s="47"/>
      <c r="M141" s="215" t="s">
        <v>19</v>
      </c>
      <c r="N141" s="216" t="s">
        <v>49</v>
      </c>
      <c r="O141" s="87"/>
      <c r="P141" s="217">
        <f>O141*H141</f>
        <v>0</v>
      </c>
      <c r="Q141" s="217">
        <v>0</v>
      </c>
      <c r="R141" s="217">
        <f>Q141*H141</f>
        <v>0</v>
      </c>
      <c r="S141" s="217">
        <v>0</v>
      </c>
      <c r="T141" s="218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9" t="s">
        <v>147</v>
      </c>
      <c r="AT141" s="219" t="s">
        <v>142</v>
      </c>
      <c r="AU141" s="219" t="s">
        <v>88</v>
      </c>
      <c r="AY141" s="20" t="s">
        <v>140</v>
      </c>
      <c r="BE141" s="220">
        <f>IF(N141="základní",J141,0)</f>
        <v>0</v>
      </c>
      <c r="BF141" s="220">
        <f>IF(N141="snížená",J141,0)</f>
        <v>0</v>
      </c>
      <c r="BG141" s="220">
        <f>IF(N141="zákl. přenesená",J141,0)</f>
        <v>0</v>
      </c>
      <c r="BH141" s="220">
        <f>IF(N141="sníž. přenesená",J141,0)</f>
        <v>0</v>
      </c>
      <c r="BI141" s="220">
        <f>IF(N141="nulová",J141,0)</f>
        <v>0</v>
      </c>
      <c r="BJ141" s="20" t="s">
        <v>86</v>
      </c>
      <c r="BK141" s="220">
        <f>ROUND(I141*H141,2)</f>
        <v>0</v>
      </c>
      <c r="BL141" s="20" t="s">
        <v>147</v>
      </c>
      <c r="BM141" s="219" t="s">
        <v>903</v>
      </c>
    </row>
    <row r="142" s="2" customFormat="1">
      <c r="A142" s="41"/>
      <c r="B142" s="42"/>
      <c r="C142" s="43"/>
      <c r="D142" s="221" t="s">
        <v>149</v>
      </c>
      <c r="E142" s="43"/>
      <c r="F142" s="222" t="s">
        <v>904</v>
      </c>
      <c r="G142" s="43"/>
      <c r="H142" s="43"/>
      <c r="I142" s="223"/>
      <c r="J142" s="43"/>
      <c r="K142" s="43"/>
      <c r="L142" s="47"/>
      <c r="M142" s="224"/>
      <c r="N142" s="225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149</v>
      </c>
      <c r="AU142" s="20" t="s">
        <v>88</v>
      </c>
    </row>
    <row r="143" s="13" customFormat="1">
      <c r="A143" s="13"/>
      <c r="B143" s="226"/>
      <c r="C143" s="227"/>
      <c r="D143" s="228" t="s">
        <v>151</v>
      </c>
      <c r="E143" s="229" t="s">
        <v>19</v>
      </c>
      <c r="F143" s="230" t="s">
        <v>905</v>
      </c>
      <c r="G143" s="227"/>
      <c r="H143" s="231">
        <v>1.635</v>
      </c>
      <c r="I143" s="232"/>
      <c r="J143" s="227"/>
      <c r="K143" s="227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151</v>
      </c>
      <c r="AU143" s="237" t="s">
        <v>88</v>
      </c>
      <c r="AV143" s="13" t="s">
        <v>88</v>
      </c>
      <c r="AW143" s="13" t="s">
        <v>37</v>
      </c>
      <c r="AX143" s="13" t="s">
        <v>78</v>
      </c>
      <c r="AY143" s="237" t="s">
        <v>140</v>
      </c>
    </row>
    <row r="144" s="13" customFormat="1">
      <c r="A144" s="13"/>
      <c r="B144" s="226"/>
      <c r="C144" s="227"/>
      <c r="D144" s="228" t="s">
        <v>151</v>
      </c>
      <c r="E144" s="229" t="s">
        <v>19</v>
      </c>
      <c r="F144" s="230" t="s">
        <v>906</v>
      </c>
      <c r="G144" s="227"/>
      <c r="H144" s="231">
        <v>6.5599999999999996</v>
      </c>
      <c r="I144" s="232"/>
      <c r="J144" s="227"/>
      <c r="K144" s="227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151</v>
      </c>
      <c r="AU144" s="237" t="s">
        <v>88</v>
      </c>
      <c r="AV144" s="13" t="s">
        <v>88</v>
      </c>
      <c r="AW144" s="13" t="s">
        <v>37</v>
      </c>
      <c r="AX144" s="13" t="s">
        <v>78</v>
      </c>
      <c r="AY144" s="237" t="s">
        <v>140</v>
      </c>
    </row>
    <row r="145" s="13" customFormat="1">
      <c r="A145" s="13"/>
      <c r="B145" s="226"/>
      <c r="C145" s="227"/>
      <c r="D145" s="228" t="s">
        <v>151</v>
      </c>
      <c r="E145" s="229" t="s">
        <v>19</v>
      </c>
      <c r="F145" s="230" t="s">
        <v>907</v>
      </c>
      <c r="G145" s="227"/>
      <c r="H145" s="231">
        <v>16.475000000000001</v>
      </c>
      <c r="I145" s="232"/>
      <c r="J145" s="227"/>
      <c r="K145" s="227"/>
      <c r="L145" s="233"/>
      <c r="M145" s="234"/>
      <c r="N145" s="235"/>
      <c r="O145" s="235"/>
      <c r="P145" s="235"/>
      <c r="Q145" s="235"/>
      <c r="R145" s="235"/>
      <c r="S145" s="235"/>
      <c r="T145" s="23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7" t="s">
        <v>151</v>
      </c>
      <c r="AU145" s="237" t="s">
        <v>88</v>
      </c>
      <c r="AV145" s="13" t="s">
        <v>88</v>
      </c>
      <c r="AW145" s="13" t="s">
        <v>37</v>
      </c>
      <c r="AX145" s="13" t="s">
        <v>78</v>
      </c>
      <c r="AY145" s="237" t="s">
        <v>140</v>
      </c>
    </row>
    <row r="146" s="13" customFormat="1">
      <c r="A146" s="13"/>
      <c r="B146" s="226"/>
      <c r="C146" s="227"/>
      <c r="D146" s="228" t="s">
        <v>151</v>
      </c>
      <c r="E146" s="229" t="s">
        <v>19</v>
      </c>
      <c r="F146" s="230" t="s">
        <v>908</v>
      </c>
      <c r="G146" s="227"/>
      <c r="H146" s="231">
        <v>16.475000000000001</v>
      </c>
      <c r="I146" s="232"/>
      <c r="J146" s="227"/>
      <c r="K146" s="227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151</v>
      </c>
      <c r="AU146" s="237" t="s">
        <v>88</v>
      </c>
      <c r="AV146" s="13" t="s">
        <v>88</v>
      </c>
      <c r="AW146" s="13" t="s">
        <v>37</v>
      </c>
      <c r="AX146" s="13" t="s">
        <v>78</v>
      </c>
      <c r="AY146" s="237" t="s">
        <v>140</v>
      </c>
    </row>
    <row r="147" s="13" customFormat="1">
      <c r="A147" s="13"/>
      <c r="B147" s="226"/>
      <c r="C147" s="227"/>
      <c r="D147" s="228" t="s">
        <v>151</v>
      </c>
      <c r="E147" s="229" t="s">
        <v>19</v>
      </c>
      <c r="F147" s="230" t="s">
        <v>909</v>
      </c>
      <c r="G147" s="227"/>
      <c r="H147" s="231">
        <v>-0.45500000000000002</v>
      </c>
      <c r="I147" s="232"/>
      <c r="J147" s="227"/>
      <c r="K147" s="227"/>
      <c r="L147" s="233"/>
      <c r="M147" s="234"/>
      <c r="N147" s="235"/>
      <c r="O147" s="235"/>
      <c r="P147" s="235"/>
      <c r="Q147" s="235"/>
      <c r="R147" s="235"/>
      <c r="S147" s="235"/>
      <c r="T147" s="23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151</v>
      </c>
      <c r="AU147" s="237" t="s">
        <v>88</v>
      </c>
      <c r="AV147" s="13" t="s">
        <v>88</v>
      </c>
      <c r="AW147" s="13" t="s">
        <v>37</v>
      </c>
      <c r="AX147" s="13" t="s">
        <v>78</v>
      </c>
      <c r="AY147" s="237" t="s">
        <v>140</v>
      </c>
    </row>
    <row r="148" s="13" customFormat="1">
      <c r="A148" s="13"/>
      <c r="B148" s="226"/>
      <c r="C148" s="227"/>
      <c r="D148" s="228" t="s">
        <v>151</v>
      </c>
      <c r="E148" s="229" t="s">
        <v>19</v>
      </c>
      <c r="F148" s="230" t="s">
        <v>910</v>
      </c>
      <c r="G148" s="227"/>
      <c r="H148" s="231">
        <v>-3.6320000000000001</v>
      </c>
      <c r="I148" s="232"/>
      <c r="J148" s="227"/>
      <c r="K148" s="227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151</v>
      </c>
      <c r="AU148" s="237" t="s">
        <v>88</v>
      </c>
      <c r="AV148" s="13" t="s">
        <v>88</v>
      </c>
      <c r="AW148" s="13" t="s">
        <v>37</v>
      </c>
      <c r="AX148" s="13" t="s">
        <v>78</v>
      </c>
      <c r="AY148" s="237" t="s">
        <v>140</v>
      </c>
    </row>
    <row r="149" s="13" customFormat="1">
      <c r="A149" s="13"/>
      <c r="B149" s="226"/>
      <c r="C149" s="227"/>
      <c r="D149" s="228" t="s">
        <v>151</v>
      </c>
      <c r="E149" s="229" t="s">
        <v>19</v>
      </c>
      <c r="F149" s="230" t="s">
        <v>911</v>
      </c>
      <c r="G149" s="227"/>
      <c r="H149" s="231">
        <v>-1.863</v>
      </c>
      <c r="I149" s="232"/>
      <c r="J149" s="227"/>
      <c r="K149" s="227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151</v>
      </c>
      <c r="AU149" s="237" t="s">
        <v>88</v>
      </c>
      <c r="AV149" s="13" t="s">
        <v>88</v>
      </c>
      <c r="AW149" s="13" t="s">
        <v>37</v>
      </c>
      <c r="AX149" s="13" t="s">
        <v>78</v>
      </c>
      <c r="AY149" s="237" t="s">
        <v>140</v>
      </c>
    </row>
    <row r="150" s="14" customFormat="1">
      <c r="A150" s="14"/>
      <c r="B150" s="238"/>
      <c r="C150" s="239"/>
      <c r="D150" s="228" t="s">
        <v>151</v>
      </c>
      <c r="E150" s="240" t="s">
        <v>19</v>
      </c>
      <c r="F150" s="241" t="s">
        <v>153</v>
      </c>
      <c r="G150" s="239"/>
      <c r="H150" s="242">
        <v>35.195000000000007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8" t="s">
        <v>151</v>
      </c>
      <c r="AU150" s="248" t="s">
        <v>88</v>
      </c>
      <c r="AV150" s="14" t="s">
        <v>147</v>
      </c>
      <c r="AW150" s="14" t="s">
        <v>37</v>
      </c>
      <c r="AX150" s="14" t="s">
        <v>86</v>
      </c>
      <c r="AY150" s="248" t="s">
        <v>140</v>
      </c>
    </row>
    <row r="151" s="2" customFormat="1" ht="16.5" customHeight="1">
      <c r="A151" s="41"/>
      <c r="B151" s="42"/>
      <c r="C151" s="261" t="s">
        <v>208</v>
      </c>
      <c r="D151" s="261" t="s">
        <v>323</v>
      </c>
      <c r="E151" s="262" t="s">
        <v>912</v>
      </c>
      <c r="F151" s="263" t="s">
        <v>913</v>
      </c>
      <c r="G151" s="264" t="s">
        <v>193</v>
      </c>
      <c r="H151" s="265">
        <v>70.390000000000001</v>
      </c>
      <c r="I151" s="266"/>
      <c r="J151" s="267">
        <f>ROUND(I151*H151,2)</f>
        <v>0</v>
      </c>
      <c r="K151" s="263" t="s">
        <v>146</v>
      </c>
      <c r="L151" s="268"/>
      <c r="M151" s="269" t="s">
        <v>19</v>
      </c>
      <c r="N151" s="270" t="s">
        <v>49</v>
      </c>
      <c r="O151" s="87"/>
      <c r="P151" s="217">
        <f>O151*H151</f>
        <v>0</v>
      </c>
      <c r="Q151" s="217">
        <v>1</v>
      </c>
      <c r="R151" s="217">
        <f>Q151*H151</f>
        <v>70.390000000000001</v>
      </c>
      <c r="S151" s="217">
        <v>0</v>
      </c>
      <c r="T151" s="218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9" t="s">
        <v>190</v>
      </c>
      <c r="AT151" s="219" t="s">
        <v>323</v>
      </c>
      <c r="AU151" s="219" t="s">
        <v>88</v>
      </c>
      <c r="AY151" s="20" t="s">
        <v>140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20" t="s">
        <v>86</v>
      </c>
      <c r="BK151" s="220">
        <f>ROUND(I151*H151,2)</f>
        <v>0</v>
      </c>
      <c r="BL151" s="20" t="s">
        <v>147</v>
      </c>
      <c r="BM151" s="219" t="s">
        <v>914</v>
      </c>
    </row>
    <row r="152" s="13" customFormat="1">
      <c r="A152" s="13"/>
      <c r="B152" s="226"/>
      <c r="C152" s="227"/>
      <c r="D152" s="228" t="s">
        <v>151</v>
      </c>
      <c r="E152" s="227"/>
      <c r="F152" s="230" t="s">
        <v>915</v>
      </c>
      <c r="G152" s="227"/>
      <c r="H152" s="231">
        <v>70.390000000000001</v>
      </c>
      <c r="I152" s="232"/>
      <c r="J152" s="227"/>
      <c r="K152" s="227"/>
      <c r="L152" s="233"/>
      <c r="M152" s="234"/>
      <c r="N152" s="235"/>
      <c r="O152" s="235"/>
      <c r="P152" s="235"/>
      <c r="Q152" s="235"/>
      <c r="R152" s="235"/>
      <c r="S152" s="235"/>
      <c r="T152" s="23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7" t="s">
        <v>151</v>
      </c>
      <c r="AU152" s="237" t="s">
        <v>88</v>
      </c>
      <c r="AV152" s="13" t="s">
        <v>88</v>
      </c>
      <c r="AW152" s="13" t="s">
        <v>4</v>
      </c>
      <c r="AX152" s="13" t="s">
        <v>86</v>
      </c>
      <c r="AY152" s="237" t="s">
        <v>140</v>
      </c>
    </row>
    <row r="153" s="2" customFormat="1" ht="21.75" customHeight="1">
      <c r="A153" s="41"/>
      <c r="B153" s="42"/>
      <c r="C153" s="208" t="s">
        <v>8</v>
      </c>
      <c r="D153" s="208" t="s">
        <v>142</v>
      </c>
      <c r="E153" s="209" t="s">
        <v>209</v>
      </c>
      <c r="F153" s="210" t="s">
        <v>210</v>
      </c>
      <c r="G153" s="211" t="s">
        <v>211</v>
      </c>
      <c r="H153" s="212">
        <v>244.47</v>
      </c>
      <c r="I153" s="213"/>
      <c r="J153" s="214">
        <f>ROUND(I153*H153,2)</f>
        <v>0</v>
      </c>
      <c r="K153" s="210" t="s">
        <v>146</v>
      </c>
      <c r="L153" s="47"/>
      <c r="M153" s="215" t="s">
        <v>19</v>
      </c>
      <c r="N153" s="216" t="s">
        <v>49</v>
      </c>
      <c r="O153" s="87"/>
      <c r="P153" s="217">
        <f>O153*H153</f>
        <v>0</v>
      </c>
      <c r="Q153" s="217">
        <v>0</v>
      </c>
      <c r="R153" s="217">
        <f>Q153*H153</f>
        <v>0</v>
      </c>
      <c r="S153" s="217">
        <v>0</v>
      </c>
      <c r="T153" s="218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9" t="s">
        <v>147</v>
      </c>
      <c r="AT153" s="219" t="s">
        <v>142</v>
      </c>
      <c r="AU153" s="219" t="s">
        <v>88</v>
      </c>
      <c r="AY153" s="20" t="s">
        <v>140</v>
      </c>
      <c r="BE153" s="220">
        <f>IF(N153="základní",J153,0)</f>
        <v>0</v>
      </c>
      <c r="BF153" s="220">
        <f>IF(N153="snížená",J153,0)</f>
        <v>0</v>
      </c>
      <c r="BG153" s="220">
        <f>IF(N153="zákl. přenesená",J153,0)</f>
        <v>0</v>
      </c>
      <c r="BH153" s="220">
        <f>IF(N153="sníž. přenesená",J153,0)</f>
        <v>0</v>
      </c>
      <c r="BI153" s="220">
        <f>IF(N153="nulová",J153,0)</f>
        <v>0</v>
      </c>
      <c r="BJ153" s="20" t="s">
        <v>86</v>
      </c>
      <c r="BK153" s="220">
        <f>ROUND(I153*H153,2)</f>
        <v>0</v>
      </c>
      <c r="BL153" s="20" t="s">
        <v>147</v>
      </c>
      <c r="BM153" s="219" t="s">
        <v>916</v>
      </c>
    </row>
    <row r="154" s="2" customFormat="1">
      <c r="A154" s="41"/>
      <c r="B154" s="42"/>
      <c r="C154" s="43"/>
      <c r="D154" s="221" t="s">
        <v>149</v>
      </c>
      <c r="E154" s="43"/>
      <c r="F154" s="222" t="s">
        <v>213</v>
      </c>
      <c r="G154" s="43"/>
      <c r="H154" s="43"/>
      <c r="I154" s="223"/>
      <c r="J154" s="43"/>
      <c r="K154" s="43"/>
      <c r="L154" s="47"/>
      <c r="M154" s="224"/>
      <c r="N154" s="225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149</v>
      </c>
      <c r="AU154" s="20" t="s">
        <v>88</v>
      </c>
    </row>
    <row r="155" s="13" customFormat="1">
      <c r="A155" s="13"/>
      <c r="B155" s="226"/>
      <c r="C155" s="227"/>
      <c r="D155" s="228" t="s">
        <v>151</v>
      </c>
      <c r="E155" s="229" t="s">
        <v>19</v>
      </c>
      <c r="F155" s="230" t="s">
        <v>917</v>
      </c>
      <c r="G155" s="227"/>
      <c r="H155" s="231">
        <v>244.47</v>
      </c>
      <c r="I155" s="232"/>
      <c r="J155" s="227"/>
      <c r="K155" s="227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151</v>
      </c>
      <c r="AU155" s="237" t="s">
        <v>88</v>
      </c>
      <c r="AV155" s="13" t="s">
        <v>88</v>
      </c>
      <c r="AW155" s="13" t="s">
        <v>37</v>
      </c>
      <c r="AX155" s="13" t="s">
        <v>78</v>
      </c>
      <c r="AY155" s="237" t="s">
        <v>140</v>
      </c>
    </row>
    <row r="156" s="14" customFormat="1">
      <c r="A156" s="14"/>
      <c r="B156" s="238"/>
      <c r="C156" s="239"/>
      <c r="D156" s="228" t="s">
        <v>151</v>
      </c>
      <c r="E156" s="240" t="s">
        <v>19</v>
      </c>
      <c r="F156" s="241" t="s">
        <v>153</v>
      </c>
      <c r="G156" s="239"/>
      <c r="H156" s="242">
        <v>244.47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8" t="s">
        <v>151</v>
      </c>
      <c r="AU156" s="248" t="s">
        <v>88</v>
      </c>
      <c r="AV156" s="14" t="s">
        <v>147</v>
      </c>
      <c r="AW156" s="14" t="s">
        <v>37</v>
      </c>
      <c r="AX156" s="14" t="s">
        <v>86</v>
      </c>
      <c r="AY156" s="248" t="s">
        <v>140</v>
      </c>
    </row>
    <row r="157" s="12" customFormat="1" ht="22.8" customHeight="1">
      <c r="A157" s="12"/>
      <c r="B157" s="192"/>
      <c r="C157" s="193"/>
      <c r="D157" s="194" t="s">
        <v>77</v>
      </c>
      <c r="E157" s="206" t="s">
        <v>88</v>
      </c>
      <c r="F157" s="206" t="s">
        <v>215</v>
      </c>
      <c r="G157" s="193"/>
      <c r="H157" s="193"/>
      <c r="I157" s="196"/>
      <c r="J157" s="207">
        <f>BK157</f>
        <v>0</v>
      </c>
      <c r="K157" s="193"/>
      <c r="L157" s="198"/>
      <c r="M157" s="199"/>
      <c r="N157" s="200"/>
      <c r="O157" s="200"/>
      <c r="P157" s="201">
        <f>SUM(P158:P174)</f>
        <v>0</v>
      </c>
      <c r="Q157" s="200"/>
      <c r="R157" s="201">
        <f>SUM(R158:R174)</f>
        <v>33.892851</v>
      </c>
      <c r="S157" s="200"/>
      <c r="T157" s="202">
        <f>SUM(T158:T174)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3" t="s">
        <v>86</v>
      </c>
      <c r="AT157" s="204" t="s">
        <v>77</v>
      </c>
      <c r="AU157" s="204" t="s">
        <v>86</v>
      </c>
      <c r="AY157" s="203" t="s">
        <v>140</v>
      </c>
      <c r="BK157" s="205">
        <f>SUM(BK158:BK174)</f>
        <v>0</v>
      </c>
    </row>
    <row r="158" s="2" customFormat="1" ht="24.15" customHeight="1">
      <c r="A158" s="41"/>
      <c r="B158" s="42"/>
      <c r="C158" s="208" t="s">
        <v>226</v>
      </c>
      <c r="D158" s="208" t="s">
        <v>142</v>
      </c>
      <c r="E158" s="209" t="s">
        <v>918</v>
      </c>
      <c r="F158" s="210" t="s">
        <v>919</v>
      </c>
      <c r="G158" s="211" t="s">
        <v>211</v>
      </c>
      <c r="H158" s="212">
        <v>360</v>
      </c>
      <c r="I158" s="213"/>
      <c r="J158" s="214">
        <f>ROUND(I158*H158,2)</f>
        <v>0</v>
      </c>
      <c r="K158" s="210" t="s">
        <v>146</v>
      </c>
      <c r="L158" s="47"/>
      <c r="M158" s="215" t="s">
        <v>19</v>
      </c>
      <c r="N158" s="216" t="s">
        <v>49</v>
      </c>
      <c r="O158" s="87"/>
      <c r="P158" s="217">
        <f>O158*H158</f>
        <v>0</v>
      </c>
      <c r="Q158" s="217">
        <v>0.00010000000000000001</v>
      </c>
      <c r="R158" s="217">
        <f>Q158*H158</f>
        <v>0.036000000000000004</v>
      </c>
      <c r="S158" s="217">
        <v>0</v>
      </c>
      <c r="T158" s="218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9" t="s">
        <v>147</v>
      </c>
      <c r="AT158" s="219" t="s">
        <v>142</v>
      </c>
      <c r="AU158" s="219" t="s">
        <v>88</v>
      </c>
      <c r="AY158" s="20" t="s">
        <v>140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20" t="s">
        <v>86</v>
      </c>
      <c r="BK158" s="220">
        <f>ROUND(I158*H158,2)</f>
        <v>0</v>
      </c>
      <c r="BL158" s="20" t="s">
        <v>147</v>
      </c>
      <c r="BM158" s="219" t="s">
        <v>920</v>
      </c>
    </row>
    <row r="159" s="2" customFormat="1">
      <c r="A159" s="41"/>
      <c r="B159" s="42"/>
      <c r="C159" s="43"/>
      <c r="D159" s="221" t="s">
        <v>149</v>
      </c>
      <c r="E159" s="43"/>
      <c r="F159" s="222" t="s">
        <v>921</v>
      </c>
      <c r="G159" s="43"/>
      <c r="H159" s="43"/>
      <c r="I159" s="223"/>
      <c r="J159" s="43"/>
      <c r="K159" s="43"/>
      <c r="L159" s="47"/>
      <c r="M159" s="224"/>
      <c r="N159" s="225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149</v>
      </c>
      <c r="AU159" s="20" t="s">
        <v>88</v>
      </c>
    </row>
    <row r="160" s="13" customFormat="1">
      <c r="A160" s="13"/>
      <c r="B160" s="226"/>
      <c r="C160" s="227"/>
      <c r="D160" s="228" t="s">
        <v>151</v>
      </c>
      <c r="E160" s="229" t="s">
        <v>19</v>
      </c>
      <c r="F160" s="230" t="s">
        <v>922</v>
      </c>
      <c r="G160" s="227"/>
      <c r="H160" s="231">
        <v>360</v>
      </c>
      <c r="I160" s="232"/>
      <c r="J160" s="227"/>
      <c r="K160" s="227"/>
      <c r="L160" s="233"/>
      <c r="M160" s="234"/>
      <c r="N160" s="235"/>
      <c r="O160" s="235"/>
      <c r="P160" s="235"/>
      <c r="Q160" s="235"/>
      <c r="R160" s="235"/>
      <c r="S160" s="235"/>
      <c r="T160" s="23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151</v>
      </c>
      <c r="AU160" s="237" t="s">
        <v>88</v>
      </c>
      <c r="AV160" s="13" t="s">
        <v>88</v>
      </c>
      <c r="AW160" s="13" t="s">
        <v>37</v>
      </c>
      <c r="AX160" s="13" t="s">
        <v>86</v>
      </c>
      <c r="AY160" s="237" t="s">
        <v>140</v>
      </c>
    </row>
    <row r="161" s="2" customFormat="1" ht="16.5" customHeight="1">
      <c r="A161" s="41"/>
      <c r="B161" s="42"/>
      <c r="C161" s="261" t="s">
        <v>232</v>
      </c>
      <c r="D161" s="261" t="s">
        <v>323</v>
      </c>
      <c r="E161" s="262" t="s">
        <v>923</v>
      </c>
      <c r="F161" s="263" t="s">
        <v>924</v>
      </c>
      <c r="G161" s="264" t="s">
        <v>211</v>
      </c>
      <c r="H161" s="265">
        <v>426.42000000000002</v>
      </c>
      <c r="I161" s="266"/>
      <c r="J161" s="267">
        <f>ROUND(I161*H161,2)</f>
        <v>0</v>
      </c>
      <c r="K161" s="263" t="s">
        <v>146</v>
      </c>
      <c r="L161" s="268"/>
      <c r="M161" s="269" t="s">
        <v>19</v>
      </c>
      <c r="N161" s="270" t="s">
        <v>49</v>
      </c>
      <c r="O161" s="87"/>
      <c r="P161" s="217">
        <f>O161*H161</f>
        <v>0</v>
      </c>
      <c r="Q161" s="217">
        <v>0.00029999999999999997</v>
      </c>
      <c r="R161" s="217">
        <f>Q161*H161</f>
        <v>0.12792599999999998</v>
      </c>
      <c r="S161" s="217">
        <v>0</v>
      </c>
      <c r="T161" s="218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9" t="s">
        <v>190</v>
      </c>
      <c r="AT161" s="219" t="s">
        <v>323</v>
      </c>
      <c r="AU161" s="219" t="s">
        <v>88</v>
      </c>
      <c r="AY161" s="20" t="s">
        <v>140</v>
      </c>
      <c r="BE161" s="220">
        <f>IF(N161="základní",J161,0)</f>
        <v>0</v>
      </c>
      <c r="BF161" s="220">
        <f>IF(N161="snížená",J161,0)</f>
        <v>0</v>
      </c>
      <c r="BG161" s="220">
        <f>IF(N161="zákl. přenesená",J161,0)</f>
        <v>0</v>
      </c>
      <c r="BH161" s="220">
        <f>IF(N161="sníž. přenesená",J161,0)</f>
        <v>0</v>
      </c>
      <c r="BI161" s="220">
        <f>IF(N161="nulová",J161,0)</f>
        <v>0</v>
      </c>
      <c r="BJ161" s="20" t="s">
        <v>86</v>
      </c>
      <c r="BK161" s="220">
        <f>ROUND(I161*H161,2)</f>
        <v>0</v>
      </c>
      <c r="BL161" s="20" t="s">
        <v>147</v>
      </c>
      <c r="BM161" s="219" t="s">
        <v>925</v>
      </c>
    </row>
    <row r="162" s="13" customFormat="1">
      <c r="A162" s="13"/>
      <c r="B162" s="226"/>
      <c r="C162" s="227"/>
      <c r="D162" s="228" t="s">
        <v>151</v>
      </c>
      <c r="E162" s="227"/>
      <c r="F162" s="230" t="s">
        <v>926</v>
      </c>
      <c r="G162" s="227"/>
      <c r="H162" s="231">
        <v>426.42000000000002</v>
      </c>
      <c r="I162" s="232"/>
      <c r="J162" s="227"/>
      <c r="K162" s="227"/>
      <c r="L162" s="233"/>
      <c r="M162" s="234"/>
      <c r="N162" s="235"/>
      <c r="O162" s="235"/>
      <c r="P162" s="235"/>
      <c r="Q162" s="235"/>
      <c r="R162" s="235"/>
      <c r="S162" s="235"/>
      <c r="T162" s="23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151</v>
      </c>
      <c r="AU162" s="237" t="s">
        <v>88</v>
      </c>
      <c r="AV162" s="13" t="s">
        <v>88</v>
      </c>
      <c r="AW162" s="13" t="s">
        <v>4</v>
      </c>
      <c r="AX162" s="13" t="s">
        <v>86</v>
      </c>
      <c r="AY162" s="237" t="s">
        <v>140</v>
      </c>
    </row>
    <row r="163" s="2" customFormat="1" ht="24.15" customHeight="1">
      <c r="A163" s="41"/>
      <c r="B163" s="42"/>
      <c r="C163" s="208" t="s">
        <v>241</v>
      </c>
      <c r="D163" s="208" t="s">
        <v>142</v>
      </c>
      <c r="E163" s="209" t="s">
        <v>927</v>
      </c>
      <c r="F163" s="210" t="s">
        <v>928</v>
      </c>
      <c r="G163" s="211" t="s">
        <v>211</v>
      </c>
      <c r="H163" s="212">
        <v>300</v>
      </c>
      <c r="I163" s="213"/>
      <c r="J163" s="214">
        <f>ROUND(I163*H163,2)</f>
        <v>0</v>
      </c>
      <c r="K163" s="210" t="s">
        <v>146</v>
      </c>
      <c r="L163" s="47"/>
      <c r="M163" s="215" t="s">
        <v>19</v>
      </c>
      <c r="N163" s="216" t="s">
        <v>49</v>
      </c>
      <c r="O163" s="87"/>
      <c r="P163" s="217">
        <f>O163*H163</f>
        <v>0</v>
      </c>
      <c r="Q163" s="217">
        <v>0.00010000000000000001</v>
      </c>
      <c r="R163" s="217">
        <f>Q163*H163</f>
        <v>0.030000000000000002</v>
      </c>
      <c r="S163" s="217">
        <v>0</v>
      </c>
      <c r="T163" s="218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19" t="s">
        <v>147</v>
      </c>
      <c r="AT163" s="219" t="s">
        <v>142</v>
      </c>
      <c r="AU163" s="219" t="s">
        <v>88</v>
      </c>
      <c r="AY163" s="20" t="s">
        <v>140</v>
      </c>
      <c r="BE163" s="220">
        <f>IF(N163="základní",J163,0)</f>
        <v>0</v>
      </c>
      <c r="BF163" s="220">
        <f>IF(N163="snížená",J163,0)</f>
        <v>0</v>
      </c>
      <c r="BG163" s="220">
        <f>IF(N163="zákl. přenesená",J163,0)</f>
        <v>0</v>
      </c>
      <c r="BH163" s="220">
        <f>IF(N163="sníž. přenesená",J163,0)</f>
        <v>0</v>
      </c>
      <c r="BI163" s="220">
        <f>IF(N163="nulová",J163,0)</f>
        <v>0</v>
      </c>
      <c r="BJ163" s="20" t="s">
        <v>86</v>
      </c>
      <c r="BK163" s="220">
        <f>ROUND(I163*H163,2)</f>
        <v>0</v>
      </c>
      <c r="BL163" s="20" t="s">
        <v>147</v>
      </c>
      <c r="BM163" s="219" t="s">
        <v>929</v>
      </c>
    </row>
    <row r="164" s="2" customFormat="1">
      <c r="A164" s="41"/>
      <c r="B164" s="42"/>
      <c r="C164" s="43"/>
      <c r="D164" s="221" t="s">
        <v>149</v>
      </c>
      <c r="E164" s="43"/>
      <c r="F164" s="222" t="s">
        <v>930</v>
      </c>
      <c r="G164" s="43"/>
      <c r="H164" s="43"/>
      <c r="I164" s="223"/>
      <c r="J164" s="43"/>
      <c r="K164" s="43"/>
      <c r="L164" s="47"/>
      <c r="M164" s="224"/>
      <c r="N164" s="225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149</v>
      </c>
      <c r="AU164" s="20" t="s">
        <v>88</v>
      </c>
    </row>
    <row r="165" s="13" customFormat="1">
      <c r="A165" s="13"/>
      <c r="B165" s="226"/>
      <c r="C165" s="227"/>
      <c r="D165" s="228" t="s">
        <v>151</v>
      </c>
      <c r="E165" s="229" t="s">
        <v>19</v>
      </c>
      <c r="F165" s="230" t="s">
        <v>931</v>
      </c>
      <c r="G165" s="227"/>
      <c r="H165" s="231">
        <v>300</v>
      </c>
      <c r="I165" s="232"/>
      <c r="J165" s="227"/>
      <c r="K165" s="227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151</v>
      </c>
      <c r="AU165" s="237" t="s">
        <v>88</v>
      </c>
      <c r="AV165" s="13" t="s">
        <v>88</v>
      </c>
      <c r="AW165" s="13" t="s">
        <v>37</v>
      </c>
      <c r="AX165" s="13" t="s">
        <v>78</v>
      </c>
      <c r="AY165" s="237" t="s">
        <v>140</v>
      </c>
    </row>
    <row r="166" s="14" customFormat="1">
      <c r="A166" s="14"/>
      <c r="B166" s="238"/>
      <c r="C166" s="239"/>
      <c r="D166" s="228" t="s">
        <v>151</v>
      </c>
      <c r="E166" s="240" t="s">
        <v>19</v>
      </c>
      <c r="F166" s="241" t="s">
        <v>153</v>
      </c>
      <c r="G166" s="239"/>
      <c r="H166" s="242">
        <v>300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8" t="s">
        <v>151</v>
      </c>
      <c r="AU166" s="248" t="s">
        <v>88</v>
      </c>
      <c r="AV166" s="14" t="s">
        <v>147</v>
      </c>
      <c r="AW166" s="14" t="s">
        <v>37</v>
      </c>
      <c r="AX166" s="14" t="s">
        <v>86</v>
      </c>
      <c r="AY166" s="248" t="s">
        <v>140</v>
      </c>
    </row>
    <row r="167" s="2" customFormat="1" ht="16.5" customHeight="1">
      <c r="A167" s="41"/>
      <c r="B167" s="42"/>
      <c r="C167" s="261" t="s">
        <v>248</v>
      </c>
      <c r="D167" s="261" t="s">
        <v>323</v>
      </c>
      <c r="E167" s="262" t="s">
        <v>923</v>
      </c>
      <c r="F167" s="263" t="s">
        <v>924</v>
      </c>
      <c r="G167" s="264" t="s">
        <v>211</v>
      </c>
      <c r="H167" s="265">
        <v>355.35000000000002</v>
      </c>
      <c r="I167" s="266"/>
      <c r="J167" s="267">
        <f>ROUND(I167*H167,2)</f>
        <v>0</v>
      </c>
      <c r="K167" s="263" t="s">
        <v>146</v>
      </c>
      <c r="L167" s="268"/>
      <c r="M167" s="269" t="s">
        <v>19</v>
      </c>
      <c r="N167" s="270" t="s">
        <v>49</v>
      </c>
      <c r="O167" s="87"/>
      <c r="P167" s="217">
        <f>O167*H167</f>
        <v>0</v>
      </c>
      <c r="Q167" s="217">
        <v>0.00029999999999999997</v>
      </c>
      <c r="R167" s="217">
        <f>Q167*H167</f>
        <v>0.10660499999999999</v>
      </c>
      <c r="S167" s="217">
        <v>0</v>
      </c>
      <c r="T167" s="218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19" t="s">
        <v>190</v>
      </c>
      <c r="AT167" s="219" t="s">
        <v>323</v>
      </c>
      <c r="AU167" s="219" t="s">
        <v>88</v>
      </c>
      <c r="AY167" s="20" t="s">
        <v>140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20" t="s">
        <v>86</v>
      </c>
      <c r="BK167" s="220">
        <f>ROUND(I167*H167,2)</f>
        <v>0</v>
      </c>
      <c r="BL167" s="20" t="s">
        <v>147</v>
      </c>
      <c r="BM167" s="219" t="s">
        <v>932</v>
      </c>
    </row>
    <row r="168" s="13" customFormat="1">
      <c r="A168" s="13"/>
      <c r="B168" s="226"/>
      <c r="C168" s="227"/>
      <c r="D168" s="228" t="s">
        <v>151</v>
      </c>
      <c r="E168" s="227"/>
      <c r="F168" s="230" t="s">
        <v>933</v>
      </c>
      <c r="G168" s="227"/>
      <c r="H168" s="231">
        <v>355.35000000000002</v>
      </c>
      <c r="I168" s="232"/>
      <c r="J168" s="227"/>
      <c r="K168" s="227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151</v>
      </c>
      <c r="AU168" s="237" t="s">
        <v>88</v>
      </c>
      <c r="AV168" s="13" t="s">
        <v>88</v>
      </c>
      <c r="AW168" s="13" t="s">
        <v>4</v>
      </c>
      <c r="AX168" s="13" t="s">
        <v>86</v>
      </c>
      <c r="AY168" s="237" t="s">
        <v>140</v>
      </c>
    </row>
    <row r="169" s="2" customFormat="1" ht="21.75" customHeight="1">
      <c r="A169" s="41"/>
      <c r="B169" s="42"/>
      <c r="C169" s="208" t="s">
        <v>255</v>
      </c>
      <c r="D169" s="208" t="s">
        <v>142</v>
      </c>
      <c r="E169" s="209" t="s">
        <v>934</v>
      </c>
      <c r="F169" s="210" t="s">
        <v>935</v>
      </c>
      <c r="G169" s="211" t="s">
        <v>145</v>
      </c>
      <c r="H169" s="212">
        <v>10.302</v>
      </c>
      <c r="I169" s="213"/>
      <c r="J169" s="214">
        <f>ROUND(I169*H169,2)</f>
        <v>0</v>
      </c>
      <c r="K169" s="210" t="s">
        <v>146</v>
      </c>
      <c r="L169" s="47"/>
      <c r="M169" s="215" t="s">
        <v>19</v>
      </c>
      <c r="N169" s="216" t="s">
        <v>49</v>
      </c>
      <c r="O169" s="87"/>
      <c r="P169" s="217">
        <f>O169*H169</f>
        <v>0</v>
      </c>
      <c r="Q169" s="217">
        <v>2.1600000000000001</v>
      </c>
      <c r="R169" s="217">
        <f>Q169*H169</f>
        <v>22.252320000000001</v>
      </c>
      <c r="S169" s="217">
        <v>0</v>
      </c>
      <c r="T169" s="218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9" t="s">
        <v>147</v>
      </c>
      <c r="AT169" s="219" t="s">
        <v>142</v>
      </c>
      <c r="AU169" s="219" t="s">
        <v>88</v>
      </c>
      <c r="AY169" s="20" t="s">
        <v>140</v>
      </c>
      <c r="BE169" s="220">
        <f>IF(N169="základní",J169,0)</f>
        <v>0</v>
      </c>
      <c r="BF169" s="220">
        <f>IF(N169="snížená",J169,0)</f>
        <v>0</v>
      </c>
      <c r="BG169" s="220">
        <f>IF(N169="zákl. přenesená",J169,0)</f>
        <v>0</v>
      </c>
      <c r="BH169" s="220">
        <f>IF(N169="sníž. přenesená",J169,0)</f>
        <v>0</v>
      </c>
      <c r="BI169" s="220">
        <f>IF(N169="nulová",J169,0)</f>
        <v>0</v>
      </c>
      <c r="BJ169" s="20" t="s">
        <v>86</v>
      </c>
      <c r="BK169" s="220">
        <f>ROUND(I169*H169,2)</f>
        <v>0</v>
      </c>
      <c r="BL169" s="20" t="s">
        <v>147</v>
      </c>
      <c r="BM169" s="219" t="s">
        <v>936</v>
      </c>
    </row>
    <row r="170" s="2" customFormat="1">
      <c r="A170" s="41"/>
      <c r="B170" s="42"/>
      <c r="C170" s="43"/>
      <c r="D170" s="221" t="s">
        <v>149</v>
      </c>
      <c r="E170" s="43"/>
      <c r="F170" s="222" t="s">
        <v>937</v>
      </c>
      <c r="G170" s="43"/>
      <c r="H170" s="43"/>
      <c r="I170" s="223"/>
      <c r="J170" s="43"/>
      <c r="K170" s="43"/>
      <c r="L170" s="47"/>
      <c r="M170" s="224"/>
      <c r="N170" s="225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149</v>
      </c>
      <c r="AU170" s="20" t="s">
        <v>88</v>
      </c>
    </row>
    <row r="171" s="13" customFormat="1">
      <c r="A171" s="13"/>
      <c r="B171" s="226"/>
      <c r="C171" s="227"/>
      <c r="D171" s="228" t="s">
        <v>151</v>
      </c>
      <c r="E171" s="229" t="s">
        <v>19</v>
      </c>
      <c r="F171" s="230" t="s">
        <v>938</v>
      </c>
      <c r="G171" s="227"/>
      <c r="H171" s="231">
        <v>10.302</v>
      </c>
      <c r="I171" s="232"/>
      <c r="J171" s="227"/>
      <c r="K171" s="227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151</v>
      </c>
      <c r="AU171" s="237" t="s">
        <v>88</v>
      </c>
      <c r="AV171" s="13" t="s">
        <v>88</v>
      </c>
      <c r="AW171" s="13" t="s">
        <v>37</v>
      </c>
      <c r="AX171" s="13" t="s">
        <v>86</v>
      </c>
      <c r="AY171" s="237" t="s">
        <v>140</v>
      </c>
    </row>
    <row r="172" s="2" customFormat="1" ht="21.75" customHeight="1">
      <c r="A172" s="41"/>
      <c r="B172" s="42"/>
      <c r="C172" s="208" t="s">
        <v>260</v>
      </c>
      <c r="D172" s="208" t="s">
        <v>142</v>
      </c>
      <c r="E172" s="209" t="s">
        <v>939</v>
      </c>
      <c r="F172" s="210" t="s">
        <v>940</v>
      </c>
      <c r="G172" s="211" t="s">
        <v>145</v>
      </c>
      <c r="H172" s="212">
        <v>5.25</v>
      </c>
      <c r="I172" s="213"/>
      <c r="J172" s="214">
        <f>ROUND(I172*H172,2)</f>
        <v>0</v>
      </c>
      <c r="K172" s="210" t="s">
        <v>146</v>
      </c>
      <c r="L172" s="47"/>
      <c r="M172" s="215" t="s">
        <v>19</v>
      </c>
      <c r="N172" s="216" t="s">
        <v>49</v>
      </c>
      <c r="O172" s="87"/>
      <c r="P172" s="217">
        <f>O172*H172</f>
        <v>0</v>
      </c>
      <c r="Q172" s="217">
        <v>2.1600000000000001</v>
      </c>
      <c r="R172" s="217">
        <f>Q172*H172</f>
        <v>11.34</v>
      </c>
      <c r="S172" s="217">
        <v>0</v>
      </c>
      <c r="T172" s="218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9" t="s">
        <v>147</v>
      </c>
      <c r="AT172" s="219" t="s">
        <v>142</v>
      </c>
      <c r="AU172" s="219" t="s">
        <v>88</v>
      </c>
      <c r="AY172" s="20" t="s">
        <v>140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20" t="s">
        <v>86</v>
      </c>
      <c r="BK172" s="220">
        <f>ROUND(I172*H172,2)</f>
        <v>0</v>
      </c>
      <c r="BL172" s="20" t="s">
        <v>147</v>
      </c>
      <c r="BM172" s="219" t="s">
        <v>941</v>
      </c>
    </row>
    <row r="173" s="2" customFormat="1">
      <c r="A173" s="41"/>
      <c r="B173" s="42"/>
      <c r="C173" s="43"/>
      <c r="D173" s="221" t="s">
        <v>149</v>
      </c>
      <c r="E173" s="43"/>
      <c r="F173" s="222" t="s">
        <v>942</v>
      </c>
      <c r="G173" s="43"/>
      <c r="H173" s="43"/>
      <c r="I173" s="223"/>
      <c r="J173" s="43"/>
      <c r="K173" s="43"/>
      <c r="L173" s="47"/>
      <c r="M173" s="224"/>
      <c r="N173" s="225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149</v>
      </c>
      <c r="AU173" s="20" t="s">
        <v>88</v>
      </c>
    </row>
    <row r="174" s="13" customFormat="1">
      <c r="A174" s="13"/>
      <c r="B174" s="226"/>
      <c r="C174" s="227"/>
      <c r="D174" s="228" t="s">
        <v>151</v>
      </c>
      <c r="E174" s="229" t="s">
        <v>19</v>
      </c>
      <c r="F174" s="230" t="s">
        <v>943</v>
      </c>
      <c r="G174" s="227"/>
      <c r="H174" s="231">
        <v>5.25</v>
      </c>
      <c r="I174" s="232"/>
      <c r="J174" s="227"/>
      <c r="K174" s="227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151</v>
      </c>
      <c r="AU174" s="237" t="s">
        <v>88</v>
      </c>
      <c r="AV174" s="13" t="s">
        <v>88</v>
      </c>
      <c r="AW174" s="13" t="s">
        <v>37</v>
      </c>
      <c r="AX174" s="13" t="s">
        <v>86</v>
      </c>
      <c r="AY174" s="237" t="s">
        <v>140</v>
      </c>
    </row>
    <row r="175" s="12" customFormat="1" ht="22.8" customHeight="1">
      <c r="A175" s="12"/>
      <c r="B175" s="192"/>
      <c r="C175" s="193"/>
      <c r="D175" s="194" t="s">
        <v>77</v>
      </c>
      <c r="E175" s="206" t="s">
        <v>104</v>
      </c>
      <c r="F175" s="206" t="s">
        <v>298</v>
      </c>
      <c r="G175" s="193"/>
      <c r="H175" s="193"/>
      <c r="I175" s="196"/>
      <c r="J175" s="207">
        <f>BK175</f>
        <v>0</v>
      </c>
      <c r="K175" s="193"/>
      <c r="L175" s="198"/>
      <c r="M175" s="199"/>
      <c r="N175" s="200"/>
      <c r="O175" s="200"/>
      <c r="P175" s="201">
        <f>SUM(P176:P189)</f>
        <v>0</v>
      </c>
      <c r="Q175" s="200"/>
      <c r="R175" s="201">
        <f>SUM(R176:R189)</f>
        <v>76.416132959999999</v>
      </c>
      <c r="S175" s="200"/>
      <c r="T175" s="202">
        <f>SUM(T176:T189)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3" t="s">
        <v>86</v>
      </c>
      <c r="AT175" s="204" t="s">
        <v>77</v>
      </c>
      <c r="AU175" s="204" t="s">
        <v>86</v>
      </c>
      <c r="AY175" s="203" t="s">
        <v>140</v>
      </c>
      <c r="BK175" s="205">
        <f>SUM(BK176:BK189)</f>
        <v>0</v>
      </c>
    </row>
    <row r="176" s="2" customFormat="1" ht="24.15" customHeight="1">
      <c r="A176" s="41"/>
      <c r="B176" s="42"/>
      <c r="C176" s="208" t="s">
        <v>267</v>
      </c>
      <c r="D176" s="208" t="s">
        <v>142</v>
      </c>
      <c r="E176" s="209" t="s">
        <v>944</v>
      </c>
      <c r="F176" s="210" t="s">
        <v>945</v>
      </c>
      <c r="G176" s="211" t="s">
        <v>145</v>
      </c>
      <c r="H176" s="212">
        <v>28.5</v>
      </c>
      <c r="I176" s="213"/>
      <c r="J176" s="214">
        <f>ROUND(I176*H176,2)</f>
        <v>0</v>
      </c>
      <c r="K176" s="210" t="s">
        <v>146</v>
      </c>
      <c r="L176" s="47"/>
      <c r="M176" s="215" t="s">
        <v>19</v>
      </c>
      <c r="N176" s="216" t="s">
        <v>49</v>
      </c>
      <c r="O176" s="87"/>
      <c r="P176" s="217">
        <f>O176*H176</f>
        <v>0</v>
      </c>
      <c r="Q176" s="217">
        <v>2.5143</v>
      </c>
      <c r="R176" s="217">
        <f>Q176*H176</f>
        <v>71.657550000000001</v>
      </c>
      <c r="S176" s="217">
        <v>0</v>
      </c>
      <c r="T176" s="218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19" t="s">
        <v>147</v>
      </c>
      <c r="AT176" s="219" t="s">
        <v>142</v>
      </c>
      <c r="AU176" s="219" t="s">
        <v>88</v>
      </c>
      <c r="AY176" s="20" t="s">
        <v>140</v>
      </c>
      <c r="BE176" s="220">
        <f>IF(N176="základní",J176,0)</f>
        <v>0</v>
      </c>
      <c r="BF176" s="220">
        <f>IF(N176="snížená",J176,0)</f>
        <v>0</v>
      </c>
      <c r="BG176" s="220">
        <f>IF(N176="zákl. přenesená",J176,0)</f>
        <v>0</v>
      </c>
      <c r="BH176" s="220">
        <f>IF(N176="sníž. přenesená",J176,0)</f>
        <v>0</v>
      </c>
      <c r="BI176" s="220">
        <f>IF(N176="nulová",J176,0)</f>
        <v>0</v>
      </c>
      <c r="BJ176" s="20" t="s">
        <v>86</v>
      </c>
      <c r="BK176" s="220">
        <f>ROUND(I176*H176,2)</f>
        <v>0</v>
      </c>
      <c r="BL176" s="20" t="s">
        <v>147</v>
      </c>
      <c r="BM176" s="219" t="s">
        <v>946</v>
      </c>
    </row>
    <row r="177" s="2" customFormat="1">
      <c r="A177" s="41"/>
      <c r="B177" s="42"/>
      <c r="C177" s="43"/>
      <c r="D177" s="221" t="s">
        <v>149</v>
      </c>
      <c r="E177" s="43"/>
      <c r="F177" s="222" t="s">
        <v>947</v>
      </c>
      <c r="G177" s="43"/>
      <c r="H177" s="43"/>
      <c r="I177" s="223"/>
      <c r="J177" s="43"/>
      <c r="K177" s="43"/>
      <c r="L177" s="47"/>
      <c r="M177" s="224"/>
      <c r="N177" s="225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149</v>
      </c>
      <c r="AU177" s="20" t="s">
        <v>88</v>
      </c>
    </row>
    <row r="178" s="13" customFormat="1">
      <c r="A178" s="13"/>
      <c r="B178" s="226"/>
      <c r="C178" s="227"/>
      <c r="D178" s="228" t="s">
        <v>151</v>
      </c>
      <c r="E178" s="229" t="s">
        <v>19</v>
      </c>
      <c r="F178" s="230" t="s">
        <v>948</v>
      </c>
      <c r="G178" s="227"/>
      <c r="H178" s="231">
        <v>28.5</v>
      </c>
      <c r="I178" s="232"/>
      <c r="J178" s="227"/>
      <c r="K178" s="227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151</v>
      </c>
      <c r="AU178" s="237" t="s">
        <v>88</v>
      </c>
      <c r="AV178" s="13" t="s">
        <v>88</v>
      </c>
      <c r="AW178" s="13" t="s">
        <v>37</v>
      </c>
      <c r="AX178" s="13" t="s">
        <v>86</v>
      </c>
      <c r="AY178" s="237" t="s">
        <v>140</v>
      </c>
    </row>
    <row r="179" s="2" customFormat="1" ht="24.15" customHeight="1">
      <c r="A179" s="41"/>
      <c r="B179" s="42"/>
      <c r="C179" s="208" t="s">
        <v>274</v>
      </c>
      <c r="D179" s="208" t="s">
        <v>142</v>
      </c>
      <c r="E179" s="209" t="s">
        <v>949</v>
      </c>
      <c r="F179" s="210" t="s">
        <v>950</v>
      </c>
      <c r="G179" s="211" t="s">
        <v>211</v>
      </c>
      <c r="H179" s="212">
        <v>113.63</v>
      </c>
      <c r="I179" s="213"/>
      <c r="J179" s="214">
        <f>ROUND(I179*H179,2)</f>
        <v>0</v>
      </c>
      <c r="K179" s="210" t="s">
        <v>146</v>
      </c>
      <c r="L179" s="47"/>
      <c r="M179" s="215" t="s">
        <v>19</v>
      </c>
      <c r="N179" s="216" t="s">
        <v>49</v>
      </c>
      <c r="O179" s="87"/>
      <c r="P179" s="217">
        <f>O179*H179</f>
        <v>0</v>
      </c>
      <c r="Q179" s="217">
        <v>0.0043200000000000001</v>
      </c>
      <c r="R179" s="217">
        <f>Q179*H179</f>
        <v>0.49088159999999997</v>
      </c>
      <c r="S179" s="217">
        <v>0</v>
      </c>
      <c r="T179" s="218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19" t="s">
        <v>147</v>
      </c>
      <c r="AT179" s="219" t="s">
        <v>142</v>
      </c>
      <c r="AU179" s="219" t="s">
        <v>88</v>
      </c>
      <c r="AY179" s="20" t="s">
        <v>140</v>
      </c>
      <c r="BE179" s="220">
        <f>IF(N179="základní",J179,0)</f>
        <v>0</v>
      </c>
      <c r="BF179" s="220">
        <f>IF(N179="snížená",J179,0)</f>
        <v>0</v>
      </c>
      <c r="BG179" s="220">
        <f>IF(N179="zákl. přenesená",J179,0)</f>
        <v>0</v>
      </c>
      <c r="BH179" s="220">
        <f>IF(N179="sníž. přenesená",J179,0)</f>
        <v>0</v>
      </c>
      <c r="BI179" s="220">
        <f>IF(N179="nulová",J179,0)</f>
        <v>0</v>
      </c>
      <c r="BJ179" s="20" t="s">
        <v>86</v>
      </c>
      <c r="BK179" s="220">
        <f>ROUND(I179*H179,2)</f>
        <v>0</v>
      </c>
      <c r="BL179" s="20" t="s">
        <v>147</v>
      </c>
      <c r="BM179" s="219" t="s">
        <v>951</v>
      </c>
    </row>
    <row r="180" s="2" customFormat="1">
      <c r="A180" s="41"/>
      <c r="B180" s="42"/>
      <c r="C180" s="43"/>
      <c r="D180" s="221" t="s">
        <v>149</v>
      </c>
      <c r="E180" s="43"/>
      <c r="F180" s="222" t="s">
        <v>952</v>
      </c>
      <c r="G180" s="43"/>
      <c r="H180" s="43"/>
      <c r="I180" s="223"/>
      <c r="J180" s="43"/>
      <c r="K180" s="43"/>
      <c r="L180" s="47"/>
      <c r="M180" s="224"/>
      <c r="N180" s="225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149</v>
      </c>
      <c r="AU180" s="20" t="s">
        <v>88</v>
      </c>
    </row>
    <row r="181" s="13" customFormat="1">
      <c r="A181" s="13"/>
      <c r="B181" s="226"/>
      <c r="C181" s="227"/>
      <c r="D181" s="228" t="s">
        <v>151</v>
      </c>
      <c r="E181" s="229" t="s">
        <v>19</v>
      </c>
      <c r="F181" s="230" t="s">
        <v>953</v>
      </c>
      <c r="G181" s="227"/>
      <c r="H181" s="231">
        <v>97.599999999999994</v>
      </c>
      <c r="I181" s="232"/>
      <c r="J181" s="227"/>
      <c r="K181" s="227"/>
      <c r="L181" s="233"/>
      <c r="M181" s="234"/>
      <c r="N181" s="235"/>
      <c r="O181" s="235"/>
      <c r="P181" s="235"/>
      <c r="Q181" s="235"/>
      <c r="R181" s="235"/>
      <c r="S181" s="235"/>
      <c r="T181" s="23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151</v>
      </c>
      <c r="AU181" s="237" t="s">
        <v>88</v>
      </c>
      <c r="AV181" s="13" t="s">
        <v>88</v>
      </c>
      <c r="AW181" s="13" t="s">
        <v>37</v>
      </c>
      <c r="AX181" s="13" t="s">
        <v>78</v>
      </c>
      <c r="AY181" s="237" t="s">
        <v>140</v>
      </c>
    </row>
    <row r="182" s="13" customFormat="1">
      <c r="A182" s="13"/>
      <c r="B182" s="226"/>
      <c r="C182" s="227"/>
      <c r="D182" s="228" t="s">
        <v>151</v>
      </c>
      <c r="E182" s="229" t="s">
        <v>19</v>
      </c>
      <c r="F182" s="230" t="s">
        <v>954</v>
      </c>
      <c r="G182" s="227"/>
      <c r="H182" s="231">
        <v>16.030000000000001</v>
      </c>
      <c r="I182" s="232"/>
      <c r="J182" s="227"/>
      <c r="K182" s="227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151</v>
      </c>
      <c r="AU182" s="237" t="s">
        <v>88</v>
      </c>
      <c r="AV182" s="13" t="s">
        <v>88</v>
      </c>
      <c r="AW182" s="13" t="s">
        <v>37</v>
      </c>
      <c r="AX182" s="13" t="s">
        <v>78</v>
      </c>
      <c r="AY182" s="237" t="s">
        <v>140</v>
      </c>
    </row>
    <row r="183" s="14" customFormat="1">
      <c r="A183" s="14"/>
      <c r="B183" s="238"/>
      <c r="C183" s="239"/>
      <c r="D183" s="228" t="s">
        <v>151</v>
      </c>
      <c r="E183" s="240" t="s">
        <v>19</v>
      </c>
      <c r="F183" s="241" t="s">
        <v>153</v>
      </c>
      <c r="G183" s="239"/>
      <c r="H183" s="242">
        <v>113.63</v>
      </c>
      <c r="I183" s="243"/>
      <c r="J183" s="239"/>
      <c r="K183" s="239"/>
      <c r="L183" s="244"/>
      <c r="M183" s="245"/>
      <c r="N183" s="246"/>
      <c r="O183" s="246"/>
      <c r="P183" s="246"/>
      <c r="Q183" s="246"/>
      <c r="R183" s="246"/>
      <c r="S183" s="246"/>
      <c r="T183" s="24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8" t="s">
        <v>151</v>
      </c>
      <c r="AU183" s="248" t="s">
        <v>88</v>
      </c>
      <c r="AV183" s="14" t="s">
        <v>147</v>
      </c>
      <c r="AW183" s="14" t="s">
        <v>37</v>
      </c>
      <c r="AX183" s="14" t="s">
        <v>86</v>
      </c>
      <c r="AY183" s="248" t="s">
        <v>140</v>
      </c>
    </row>
    <row r="184" s="2" customFormat="1" ht="24.15" customHeight="1">
      <c r="A184" s="41"/>
      <c r="B184" s="42"/>
      <c r="C184" s="208" t="s">
        <v>7</v>
      </c>
      <c r="D184" s="208" t="s">
        <v>142</v>
      </c>
      <c r="E184" s="209" t="s">
        <v>955</v>
      </c>
      <c r="F184" s="210" t="s">
        <v>956</v>
      </c>
      <c r="G184" s="211" t="s">
        <v>211</v>
      </c>
      <c r="H184" s="212">
        <v>113.63</v>
      </c>
      <c r="I184" s="213"/>
      <c r="J184" s="214">
        <f>ROUND(I184*H184,2)</f>
        <v>0</v>
      </c>
      <c r="K184" s="210" t="s">
        <v>146</v>
      </c>
      <c r="L184" s="47"/>
      <c r="M184" s="215" t="s">
        <v>19</v>
      </c>
      <c r="N184" s="216" t="s">
        <v>49</v>
      </c>
      <c r="O184" s="87"/>
      <c r="P184" s="217">
        <f>O184*H184</f>
        <v>0</v>
      </c>
      <c r="Q184" s="217">
        <v>0</v>
      </c>
      <c r="R184" s="217">
        <f>Q184*H184</f>
        <v>0</v>
      </c>
      <c r="S184" s="217">
        <v>0</v>
      </c>
      <c r="T184" s="218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9" t="s">
        <v>147</v>
      </c>
      <c r="AT184" s="219" t="s">
        <v>142</v>
      </c>
      <c r="AU184" s="219" t="s">
        <v>88</v>
      </c>
      <c r="AY184" s="20" t="s">
        <v>140</v>
      </c>
      <c r="BE184" s="220">
        <f>IF(N184="základní",J184,0)</f>
        <v>0</v>
      </c>
      <c r="BF184" s="220">
        <f>IF(N184="snížená",J184,0)</f>
        <v>0</v>
      </c>
      <c r="BG184" s="220">
        <f>IF(N184="zákl. přenesená",J184,0)</f>
        <v>0</v>
      </c>
      <c r="BH184" s="220">
        <f>IF(N184="sníž. přenesená",J184,0)</f>
        <v>0</v>
      </c>
      <c r="BI184" s="220">
        <f>IF(N184="nulová",J184,0)</f>
        <v>0</v>
      </c>
      <c r="BJ184" s="20" t="s">
        <v>86</v>
      </c>
      <c r="BK184" s="220">
        <f>ROUND(I184*H184,2)</f>
        <v>0</v>
      </c>
      <c r="BL184" s="20" t="s">
        <v>147</v>
      </c>
      <c r="BM184" s="219" t="s">
        <v>957</v>
      </c>
    </row>
    <row r="185" s="2" customFormat="1">
      <c r="A185" s="41"/>
      <c r="B185" s="42"/>
      <c r="C185" s="43"/>
      <c r="D185" s="221" t="s">
        <v>149</v>
      </c>
      <c r="E185" s="43"/>
      <c r="F185" s="222" t="s">
        <v>958</v>
      </c>
      <c r="G185" s="43"/>
      <c r="H185" s="43"/>
      <c r="I185" s="223"/>
      <c r="J185" s="43"/>
      <c r="K185" s="43"/>
      <c r="L185" s="47"/>
      <c r="M185" s="224"/>
      <c r="N185" s="225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149</v>
      </c>
      <c r="AU185" s="20" t="s">
        <v>88</v>
      </c>
    </row>
    <row r="186" s="2" customFormat="1" ht="24.15" customHeight="1">
      <c r="A186" s="41"/>
      <c r="B186" s="42"/>
      <c r="C186" s="208" t="s">
        <v>285</v>
      </c>
      <c r="D186" s="208" t="s">
        <v>142</v>
      </c>
      <c r="E186" s="209" t="s">
        <v>959</v>
      </c>
      <c r="F186" s="210" t="s">
        <v>960</v>
      </c>
      <c r="G186" s="211" t="s">
        <v>193</v>
      </c>
      <c r="H186" s="212">
        <v>3.8479999999999999</v>
      </c>
      <c r="I186" s="213"/>
      <c r="J186" s="214">
        <f>ROUND(I186*H186,2)</f>
        <v>0</v>
      </c>
      <c r="K186" s="210" t="s">
        <v>146</v>
      </c>
      <c r="L186" s="47"/>
      <c r="M186" s="215" t="s">
        <v>19</v>
      </c>
      <c r="N186" s="216" t="s">
        <v>49</v>
      </c>
      <c r="O186" s="87"/>
      <c r="P186" s="217">
        <f>O186*H186</f>
        <v>0</v>
      </c>
      <c r="Q186" s="217">
        <v>1.10907</v>
      </c>
      <c r="R186" s="217">
        <f>Q186*H186</f>
        <v>4.2677013600000002</v>
      </c>
      <c r="S186" s="217">
        <v>0</v>
      </c>
      <c r="T186" s="218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19" t="s">
        <v>147</v>
      </c>
      <c r="AT186" s="219" t="s">
        <v>142</v>
      </c>
      <c r="AU186" s="219" t="s">
        <v>88</v>
      </c>
      <c r="AY186" s="20" t="s">
        <v>140</v>
      </c>
      <c r="BE186" s="220">
        <f>IF(N186="základní",J186,0)</f>
        <v>0</v>
      </c>
      <c r="BF186" s="220">
        <f>IF(N186="snížená",J186,0)</f>
        <v>0</v>
      </c>
      <c r="BG186" s="220">
        <f>IF(N186="zákl. přenesená",J186,0)</f>
        <v>0</v>
      </c>
      <c r="BH186" s="220">
        <f>IF(N186="sníž. přenesená",J186,0)</f>
        <v>0</v>
      </c>
      <c r="BI186" s="220">
        <f>IF(N186="nulová",J186,0)</f>
        <v>0</v>
      </c>
      <c r="BJ186" s="20" t="s">
        <v>86</v>
      </c>
      <c r="BK186" s="220">
        <f>ROUND(I186*H186,2)</f>
        <v>0</v>
      </c>
      <c r="BL186" s="20" t="s">
        <v>147</v>
      </c>
      <c r="BM186" s="219" t="s">
        <v>961</v>
      </c>
    </row>
    <row r="187" s="2" customFormat="1">
      <c r="A187" s="41"/>
      <c r="B187" s="42"/>
      <c r="C187" s="43"/>
      <c r="D187" s="221" t="s">
        <v>149</v>
      </c>
      <c r="E187" s="43"/>
      <c r="F187" s="222" t="s">
        <v>962</v>
      </c>
      <c r="G187" s="43"/>
      <c r="H187" s="43"/>
      <c r="I187" s="223"/>
      <c r="J187" s="43"/>
      <c r="K187" s="43"/>
      <c r="L187" s="47"/>
      <c r="M187" s="224"/>
      <c r="N187" s="225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149</v>
      </c>
      <c r="AU187" s="20" t="s">
        <v>88</v>
      </c>
    </row>
    <row r="188" s="13" customFormat="1">
      <c r="A188" s="13"/>
      <c r="B188" s="226"/>
      <c r="C188" s="227"/>
      <c r="D188" s="228" t="s">
        <v>151</v>
      </c>
      <c r="E188" s="229" t="s">
        <v>19</v>
      </c>
      <c r="F188" s="230" t="s">
        <v>963</v>
      </c>
      <c r="G188" s="227"/>
      <c r="H188" s="231">
        <v>3.8479999999999999</v>
      </c>
      <c r="I188" s="232"/>
      <c r="J188" s="227"/>
      <c r="K188" s="227"/>
      <c r="L188" s="233"/>
      <c r="M188" s="234"/>
      <c r="N188" s="235"/>
      <c r="O188" s="235"/>
      <c r="P188" s="235"/>
      <c r="Q188" s="235"/>
      <c r="R188" s="235"/>
      <c r="S188" s="235"/>
      <c r="T188" s="23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7" t="s">
        <v>151</v>
      </c>
      <c r="AU188" s="237" t="s">
        <v>88</v>
      </c>
      <c r="AV188" s="13" t="s">
        <v>88</v>
      </c>
      <c r="AW188" s="13" t="s">
        <v>37</v>
      </c>
      <c r="AX188" s="13" t="s">
        <v>78</v>
      </c>
      <c r="AY188" s="237" t="s">
        <v>140</v>
      </c>
    </row>
    <row r="189" s="14" customFormat="1">
      <c r="A189" s="14"/>
      <c r="B189" s="238"/>
      <c r="C189" s="239"/>
      <c r="D189" s="228" t="s">
        <v>151</v>
      </c>
      <c r="E189" s="240" t="s">
        <v>19</v>
      </c>
      <c r="F189" s="241" t="s">
        <v>153</v>
      </c>
      <c r="G189" s="239"/>
      <c r="H189" s="242">
        <v>3.8479999999999999</v>
      </c>
      <c r="I189" s="243"/>
      <c r="J189" s="239"/>
      <c r="K189" s="239"/>
      <c r="L189" s="244"/>
      <c r="M189" s="245"/>
      <c r="N189" s="246"/>
      <c r="O189" s="246"/>
      <c r="P189" s="246"/>
      <c r="Q189" s="246"/>
      <c r="R189" s="246"/>
      <c r="S189" s="246"/>
      <c r="T189" s="24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8" t="s">
        <v>151</v>
      </c>
      <c r="AU189" s="248" t="s">
        <v>88</v>
      </c>
      <c r="AV189" s="14" t="s">
        <v>147</v>
      </c>
      <c r="AW189" s="14" t="s">
        <v>37</v>
      </c>
      <c r="AX189" s="14" t="s">
        <v>86</v>
      </c>
      <c r="AY189" s="248" t="s">
        <v>140</v>
      </c>
    </row>
    <row r="190" s="12" customFormat="1" ht="22.8" customHeight="1">
      <c r="A190" s="12"/>
      <c r="B190" s="192"/>
      <c r="C190" s="193"/>
      <c r="D190" s="194" t="s">
        <v>77</v>
      </c>
      <c r="E190" s="206" t="s">
        <v>190</v>
      </c>
      <c r="F190" s="206" t="s">
        <v>964</v>
      </c>
      <c r="G190" s="193"/>
      <c r="H190" s="193"/>
      <c r="I190" s="196"/>
      <c r="J190" s="207">
        <f>BK190</f>
        <v>0</v>
      </c>
      <c r="K190" s="193"/>
      <c r="L190" s="198"/>
      <c r="M190" s="199"/>
      <c r="N190" s="200"/>
      <c r="O190" s="200"/>
      <c r="P190" s="201">
        <f>SUM(P191:P247)</f>
        <v>0</v>
      </c>
      <c r="Q190" s="200"/>
      <c r="R190" s="201">
        <f>SUM(R191:R247)</f>
        <v>8.83285184</v>
      </c>
      <c r="S190" s="200"/>
      <c r="T190" s="202">
        <f>SUM(T191:T247)</f>
        <v>10.925970000000001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3" t="s">
        <v>86</v>
      </c>
      <c r="AT190" s="204" t="s">
        <v>77</v>
      </c>
      <c r="AU190" s="204" t="s">
        <v>86</v>
      </c>
      <c r="AY190" s="203" t="s">
        <v>140</v>
      </c>
      <c r="BK190" s="205">
        <f>SUM(BK191:BK247)</f>
        <v>0</v>
      </c>
    </row>
    <row r="191" s="2" customFormat="1" ht="16.5" customHeight="1">
      <c r="A191" s="41"/>
      <c r="B191" s="42"/>
      <c r="C191" s="208" t="s">
        <v>292</v>
      </c>
      <c r="D191" s="208" t="s">
        <v>142</v>
      </c>
      <c r="E191" s="209" t="s">
        <v>965</v>
      </c>
      <c r="F191" s="210" t="s">
        <v>966</v>
      </c>
      <c r="G191" s="211" t="s">
        <v>345</v>
      </c>
      <c r="H191" s="212">
        <v>26.239999999999998</v>
      </c>
      <c r="I191" s="213"/>
      <c r="J191" s="214">
        <f>ROUND(I191*H191,2)</f>
        <v>0</v>
      </c>
      <c r="K191" s="210" t="s">
        <v>146</v>
      </c>
      <c r="L191" s="47"/>
      <c r="M191" s="215" t="s">
        <v>19</v>
      </c>
      <c r="N191" s="216" t="s">
        <v>49</v>
      </c>
      <c r="O191" s="87"/>
      <c r="P191" s="217">
        <f>O191*H191</f>
        <v>0</v>
      </c>
      <c r="Q191" s="217">
        <v>2.0000000000000002E-05</v>
      </c>
      <c r="R191" s="217">
        <f>Q191*H191</f>
        <v>0.00052479999999999996</v>
      </c>
      <c r="S191" s="217">
        <v>0</v>
      </c>
      <c r="T191" s="218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19" t="s">
        <v>147</v>
      </c>
      <c r="AT191" s="219" t="s">
        <v>142</v>
      </c>
      <c r="AU191" s="219" t="s">
        <v>88</v>
      </c>
      <c r="AY191" s="20" t="s">
        <v>140</v>
      </c>
      <c r="BE191" s="220">
        <f>IF(N191="základní",J191,0)</f>
        <v>0</v>
      </c>
      <c r="BF191" s="220">
        <f>IF(N191="snížená",J191,0)</f>
        <v>0</v>
      </c>
      <c r="BG191" s="220">
        <f>IF(N191="zákl. přenesená",J191,0)</f>
        <v>0</v>
      </c>
      <c r="BH191" s="220">
        <f>IF(N191="sníž. přenesená",J191,0)</f>
        <v>0</v>
      </c>
      <c r="BI191" s="220">
        <f>IF(N191="nulová",J191,0)</f>
        <v>0</v>
      </c>
      <c r="BJ191" s="20" t="s">
        <v>86</v>
      </c>
      <c r="BK191" s="220">
        <f>ROUND(I191*H191,2)</f>
        <v>0</v>
      </c>
      <c r="BL191" s="20" t="s">
        <v>147</v>
      </c>
      <c r="BM191" s="219" t="s">
        <v>967</v>
      </c>
    </row>
    <row r="192" s="2" customFormat="1">
      <c r="A192" s="41"/>
      <c r="B192" s="42"/>
      <c r="C192" s="43"/>
      <c r="D192" s="221" t="s">
        <v>149</v>
      </c>
      <c r="E192" s="43"/>
      <c r="F192" s="222" t="s">
        <v>968</v>
      </c>
      <c r="G192" s="43"/>
      <c r="H192" s="43"/>
      <c r="I192" s="223"/>
      <c r="J192" s="43"/>
      <c r="K192" s="43"/>
      <c r="L192" s="47"/>
      <c r="M192" s="224"/>
      <c r="N192" s="225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149</v>
      </c>
      <c r="AU192" s="20" t="s">
        <v>88</v>
      </c>
    </row>
    <row r="193" s="13" customFormat="1">
      <c r="A193" s="13"/>
      <c r="B193" s="226"/>
      <c r="C193" s="227"/>
      <c r="D193" s="228" t="s">
        <v>151</v>
      </c>
      <c r="E193" s="229" t="s">
        <v>19</v>
      </c>
      <c r="F193" s="230" t="s">
        <v>969</v>
      </c>
      <c r="G193" s="227"/>
      <c r="H193" s="231">
        <v>26.239999999999998</v>
      </c>
      <c r="I193" s="232"/>
      <c r="J193" s="227"/>
      <c r="K193" s="227"/>
      <c r="L193" s="233"/>
      <c r="M193" s="234"/>
      <c r="N193" s="235"/>
      <c r="O193" s="235"/>
      <c r="P193" s="235"/>
      <c r="Q193" s="235"/>
      <c r="R193" s="235"/>
      <c r="S193" s="235"/>
      <c r="T193" s="23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7" t="s">
        <v>151</v>
      </c>
      <c r="AU193" s="237" t="s">
        <v>88</v>
      </c>
      <c r="AV193" s="13" t="s">
        <v>88</v>
      </c>
      <c r="AW193" s="13" t="s">
        <v>37</v>
      </c>
      <c r="AX193" s="13" t="s">
        <v>86</v>
      </c>
      <c r="AY193" s="237" t="s">
        <v>140</v>
      </c>
    </row>
    <row r="194" s="2" customFormat="1" ht="16.5" customHeight="1">
      <c r="A194" s="41"/>
      <c r="B194" s="42"/>
      <c r="C194" s="261" t="s">
        <v>299</v>
      </c>
      <c r="D194" s="261" t="s">
        <v>323</v>
      </c>
      <c r="E194" s="262" t="s">
        <v>970</v>
      </c>
      <c r="F194" s="263" t="s">
        <v>971</v>
      </c>
      <c r="G194" s="264" t="s">
        <v>345</v>
      </c>
      <c r="H194" s="265">
        <v>27.027000000000001</v>
      </c>
      <c r="I194" s="266"/>
      <c r="J194" s="267">
        <f>ROUND(I194*H194,2)</f>
        <v>0</v>
      </c>
      <c r="K194" s="263" t="s">
        <v>146</v>
      </c>
      <c r="L194" s="268"/>
      <c r="M194" s="269" t="s">
        <v>19</v>
      </c>
      <c r="N194" s="270" t="s">
        <v>49</v>
      </c>
      <c r="O194" s="87"/>
      <c r="P194" s="217">
        <f>O194*H194</f>
        <v>0</v>
      </c>
      <c r="Q194" s="217">
        <v>0.016619999999999999</v>
      </c>
      <c r="R194" s="217">
        <f>Q194*H194</f>
        <v>0.44918873999999998</v>
      </c>
      <c r="S194" s="217">
        <v>0</v>
      </c>
      <c r="T194" s="218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19" t="s">
        <v>190</v>
      </c>
      <c r="AT194" s="219" t="s">
        <v>323</v>
      </c>
      <c r="AU194" s="219" t="s">
        <v>88</v>
      </c>
      <c r="AY194" s="20" t="s">
        <v>140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20" t="s">
        <v>86</v>
      </c>
      <c r="BK194" s="220">
        <f>ROUND(I194*H194,2)</f>
        <v>0</v>
      </c>
      <c r="BL194" s="20" t="s">
        <v>147</v>
      </c>
      <c r="BM194" s="219" t="s">
        <v>972</v>
      </c>
    </row>
    <row r="195" s="13" customFormat="1">
      <c r="A195" s="13"/>
      <c r="B195" s="226"/>
      <c r="C195" s="227"/>
      <c r="D195" s="228" t="s">
        <v>151</v>
      </c>
      <c r="E195" s="227"/>
      <c r="F195" s="230" t="s">
        <v>973</v>
      </c>
      <c r="G195" s="227"/>
      <c r="H195" s="231">
        <v>27.027000000000001</v>
      </c>
      <c r="I195" s="232"/>
      <c r="J195" s="227"/>
      <c r="K195" s="227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151</v>
      </c>
      <c r="AU195" s="237" t="s">
        <v>88</v>
      </c>
      <c r="AV195" s="13" t="s">
        <v>88</v>
      </c>
      <c r="AW195" s="13" t="s">
        <v>4</v>
      </c>
      <c r="AX195" s="13" t="s">
        <v>86</v>
      </c>
      <c r="AY195" s="237" t="s">
        <v>140</v>
      </c>
    </row>
    <row r="196" s="2" customFormat="1" ht="21.75" customHeight="1">
      <c r="A196" s="41"/>
      <c r="B196" s="42"/>
      <c r="C196" s="208" t="s">
        <v>307</v>
      </c>
      <c r="D196" s="208" t="s">
        <v>142</v>
      </c>
      <c r="E196" s="209" t="s">
        <v>974</v>
      </c>
      <c r="F196" s="210" t="s">
        <v>975</v>
      </c>
      <c r="G196" s="211" t="s">
        <v>145</v>
      </c>
      <c r="H196" s="212">
        <v>33.109000000000002</v>
      </c>
      <c r="I196" s="213"/>
      <c r="J196" s="214">
        <f>ROUND(I196*H196,2)</f>
        <v>0</v>
      </c>
      <c r="K196" s="210" t="s">
        <v>19</v>
      </c>
      <c r="L196" s="47"/>
      <c r="M196" s="215" t="s">
        <v>19</v>
      </c>
      <c r="N196" s="216" t="s">
        <v>49</v>
      </c>
      <c r="O196" s="87"/>
      <c r="P196" s="217">
        <f>O196*H196</f>
        <v>0</v>
      </c>
      <c r="Q196" s="217">
        <v>0</v>
      </c>
      <c r="R196" s="217">
        <f>Q196*H196</f>
        <v>0</v>
      </c>
      <c r="S196" s="217">
        <v>0.33000000000000002</v>
      </c>
      <c r="T196" s="218">
        <f>S196*H196</f>
        <v>10.925970000000001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19" t="s">
        <v>147</v>
      </c>
      <c r="AT196" s="219" t="s">
        <v>142</v>
      </c>
      <c r="AU196" s="219" t="s">
        <v>88</v>
      </c>
      <c r="AY196" s="20" t="s">
        <v>140</v>
      </c>
      <c r="BE196" s="220">
        <f>IF(N196="základní",J196,0)</f>
        <v>0</v>
      </c>
      <c r="BF196" s="220">
        <f>IF(N196="snížená",J196,0)</f>
        <v>0</v>
      </c>
      <c r="BG196" s="220">
        <f>IF(N196="zákl. přenesená",J196,0)</f>
        <v>0</v>
      </c>
      <c r="BH196" s="220">
        <f>IF(N196="sníž. přenesená",J196,0)</f>
        <v>0</v>
      </c>
      <c r="BI196" s="220">
        <f>IF(N196="nulová",J196,0)</f>
        <v>0</v>
      </c>
      <c r="BJ196" s="20" t="s">
        <v>86</v>
      </c>
      <c r="BK196" s="220">
        <f>ROUND(I196*H196,2)</f>
        <v>0</v>
      </c>
      <c r="BL196" s="20" t="s">
        <v>147</v>
      </c>
      <c r="BM196" s="219" t="s">
        <v>976</v>
      </c>
    </row>
    <row r="197" s="13" customFormat="1">
      <c r="A197" s="13"/>
      <c r="B197" s="226"/>
      <c r="C197" s="227"/>
      <c r="D197" s="228" t="s">
        <v>151</v>
      </c>
      <c r="E197" s="229" t="s">
        <v>19</v>
      </c>
      <c r="F197" s="230" t="s">
        <v>977</v>
      </c>
      <c r="G197" s="227"/>
      <c r="H197" s="231">
        <v>33.109000000000002</v>
      </c>
      <c r="I197" s="232"/>
      <c r="J197" s="227"/>
      <c r="K197" s="227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151</v>
      </c>
      <c r="AU197" s="237" t="s">
        <v>88</v>
      </c>
      <c r="AV197" s="13" t="s">
        <v>88</v>
      </c>
      <c r="AW197" s="13" t="s">
        <v>37</v>
      </c>
      <c r="AX197" s="13" t="s">
        <v>86</v>
      </c>
      <c r="AY197" s="237" t="s">
        <v>140</v>
      </c>
    </row>
    <row r="198" s="2" customFormat="1" ht="24.15" customHeight="1">
      <c r="A198" s="41"/>
      <c r="B198" s="42"/>
      <c r="C198" s="208" t="s">
        <v>314</v>
      </c>
      <c r="D198" s="208" t="s">
        <v>142</v>
      </c>
      <c r="E198" s="209" t="s">
        <v>978</v>
      </c>
      <c r="F198" s="210" t="s">
        <v>979</v>
      </c>
      <c r="G198" s="211" t="s">
        <v>145</v>
      </c>
      <c r="H198" s="212">
        <v>108</v>
      </c>
      <c r="I198" s="213"/>
      <c r="J198" s="214">
        <f>ROUND(I198*H198,2)</f>
        <v>0</v>
      </c>
      <c r="K198" s="210" t="s">
        <v>146</v>
      </c>
      <c r="L198" s="47"/>
      <c r="M198" s="215" t="s">
        <v>19</v>
      </c>
      <c r="N198" s="216" t="s">
        <v>49</v>
      </c>
      <c r="O198" s="87"/>
      <c r="P198" s="217">
        <f>O198*H198</f>
        <v>0</v>
      </c>
      <c r="Q198" s="217">
        <v>0.055120000000000002</v>
      </c>
      <c r="R198" s="217">
        <f>Q198*H198</f>
        <v>5.95296</v>
      </c>
      <c r="S198" s="217">
        <v>0</v>
      </c>
      <c r="T198" s="218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9" t="s">
        <v>147</v>
      </c>
      <c r="AT198" s="219" t="s">
        <v>142</v>
      </c>
      <c r="AU198" s="219" t="s">
        <v>88</v>
      </c>
      <c r="AY198" s="20" t="s">
        <v>140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20" t="s">
        <v>86</v>
      </c>
      <c r="BK198" s="220">
        <f>ROUND(I198*H198,2)</f>
        <v>0</v>
      </c>
      <c r="BL198" s="20" t="s">
        <v>147</v>
      </c>
      <c r="BM198" s="219" t="s">
        <v>980</v>
      </c>
    </row>
    <row r="199" s="2" customFormat="1">
      <c r="A199" s="41"/>
      <c r="B199" s="42"/>
      <c r="C199" s="43"/>
      <c r="D199" s="221" t="s">
        <v>149</v>
      </c>
      <c r="E199" s="43"/>
      <c r="F199" s="222" t="s">
        <v>981</v>
      </c>
      <c r="G199" s="43"/>
      <c r="H199" s="43"/>
      <c r="I199" s="223"/>
      <c r="J199" s="43"/>
      <c r="K199" s="43"/>
      <c r="L199" s="47"/>
      <c r="M199" s="224"/>
      <c r="N199" s="225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149</v>
      </c>
      <c r="AU199" s="20" t="s">
        <v>88</v>
      </c>
    </row>
    <row r="200" s="13" customFormat="1">
      <c r="A200" s="13"/>
      <c r="B200" s="226"/>
      <c r="C200" s="227"/>
      <c r="D200" s="228" t="s">
        <v>151</v>
      </c>
      <c r="E200" s="229" t="s">
        <v>19</v>
      </c>
      <c r="F200" s="230" t="s">
        <v>982</v>
      </c>
      <c r="G200" s="227"/>
      <c r="H200" s="231">
        <v>108</v>
      </c>
      <c r="I200" s="232"/>
      <c r="J200" s="227"/>
      <c r="K200" s="227"/>
      <c r="L200" s="233"/>
      <c r="M200" s="234"/>
      <c r="N200" s="235"/>
      <c r="O200" s="235"/>
      <c r="P200" s="235"/>
      <c r="Q200" s="235"/>
      <c r="R200" s="235"/>
      <c r="S200" s="235"/>
      <c r="T200" s="23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7" t="s">
        <v>151</v>
      </c>
      <c r="AU200" s="237" t="s">
        <v>88</v>
      </c>
      <c r="AV200" s="13" t="s">
        <v>88</v>
      </c>
      <c r="AW200" s="13" t="s">
        <v>37</v>
      </c>
      <c r="AX200" s="13" t="s">
        <v>86</v>
      </c>
      <c r="AY200" s="237" t="s">
        <v>140</v>
      </c>
    </row>
    <row r="201" s="2" customFormat="1" ht="24.15" customHeight="1">
      <c r="A201" s="41"/>
      <c r="B201" s="42"/>
      <c r="C201" s="208" t="s">
        <v>322</v>
      </c>
      <c r="D201" s="208" t="s">
        <v>142</v>
      </c>
      <c r="E201" s="209" t="s">
        <v>983</v>
      </c>
      <c r="F201" s="210" t="s">
        <v>984</v>
      </c>
      <c r="G201" s="211" t="s">
        <v>235</v>
      </c>
      <c r="H201" s="212">
        <v>8</v>
      </c>
      <c r="I201" s="213"/>
      <c r="J201" s="214">
        <f>ROUND(I201*H201,2)</f>
        <v>0</v>
      </c>
      <c r="K201" s="210" t="s">
        <v>146</v>
      </c>
      <c r="L201" s="47"/>
      <c r="M201" s="215" t="s">
        <v>19</v>
      </c>
      <c r="N201" s="216" t="s">
        <v>49</v>
      </c>
      <c r="O201" s="87"/>
      <c r="P201" s="217">
        <f>O201*H201</f>
        <v>0</v>
      </c>
      <c r="Q201" s="217">
        <v>0.076499999999999999</v>
      </c>
      <c r="R201" s="217">
        <f>Q201*H201</f>
        <v>0.61199999999999999</v>
      </c>
      <c r="S201" s="217">
        <v>0</v>
      </c>
      <c r="T201" s="218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9" t="s">
        <v>147</v>
      </c>
      <c r="AT201" s="219" t="s">
        <v>142</v>
      </c>
      <c r="AU201" s="219" t="s">
        <v>88</v>
      </c>
      <c r="AY201" s="20" t="s">
        <v>140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20" t="s">
        <v>86</v>
      </c>
      <c r="BK201" s="220">
        <f>ROUND(I201*H201,2)</f>
        <v>0</v>
      </c>
      <c r="BL201" s="20" t="s">
        <v>147</v>
      </c>
      <c r="BM201" s="219" t="s">
        <v>985</v>
      </c>
    </row>
    <row r="202" s="2" customFormat="1">
      <c r="A202" s="41"/>
      <c r="B202" s="42"/>
      <c r="C202" s="43"/>
      <c r="D202" s="221" t="s">
        <v>149</v>
      </c>
      <c r="E202" s="43"/>
      <c r="F202" s="222" t="s">
        <v>986</v>
      </c>
      <c r="G202" s="43"/>
      <c r="H202" s="43"/>
      <c r="I202" s="223"/>
      <c r="J202" s="43"/>
      <c r="K202" s="43"/>
      <c r="L202" s="47"/>
      <c r="M202" s="224"/>
      <c r="N202" s="225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149</v>
      </c>
      <c r="AU202" s="20" t="s">
        <v>88</v>
      </c>
    </row>
    <row r="203" s="13" customFormat="1">
      <c r="A203" s="13"/>
      <c r="B203" s="226"/>
      <c r="C203" s="227"/>
      <c r="D203" s="228" t="s">
        <v>151</v>
      </c>
      <c r="E203" s="229" t="s">
        <v>19</v>
      </c>
      <c r="F203" s="230" t="s">
        <v>190</v>
      </c>
      <c r="G203" s="227"/>
      <c r="H203" s="231">
        <v>8</v>
      </c>
      <c r="I203" s="232"/>
      <c r="J203" s="227"/>
      <c r="K203" s="227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151</v>
      </c>
      <c r="AU203" s="237" t="s">
        <v>88</v>
      </c>
      <c r="AV203" s="13" t="s">
        <v>88</v>
      </c>
      <c r="AW203" s="13" t="s">
        <v>37</v>
      </c>
      <c r="AX203" s="13" t="s">
        <v>86</v>
      </c>
      <c r="AY203" s="237" t="s">
        <v>140</v>
      </c>
    </row>
    <row r="204" s="2" customFormat="1" ht="16.5" customHeight="1">
      <c r="A204" s="41"/>
      <c r="B204" s="42"/>
      <c r="C204" s="208" t="s">
        <v>328</v>
      </c>
      <c r="D204" s="208" t="s">
        <v>142</v>
      </c>
      <c r="E204" s="209" t="s">
        <v>987</v>
      </c>
      <c r="F204" s="210" t="s">
        <v>988</v>
      </c>
      <c r="G204" s="211" t="s">
        <v>310</v>
      </c>
      <c r="H204" s="212">
        <v>1</v>
      </c>
      <c r="I204" s="213"/>
      <c r="J204" s="214">
        <f>ROUND(I204*H204,2)</f>
        <v>0</v>
      </c>
      <c r="K204" s="210" t="s">
        <v>19</v>
      </c>
      <c r="L204" s="47"/>
      <c r="M204" s="215" t="s">
        <v>19</v>
      </c>
      <c r="N204" s="216" t="s">
        <v>49</v>
      </c>
      <c r="O204" s="87"/>
      <c r="P204" s="217">
        <f>O204*H204</f>
        <v>0</v>
      </c>
      <c r="Q204" s="217">
        <v>0</v>
      </c>
      <c r="R204" s="217">
        <f>Q204*H204</f>
        <v>0</v>
      </c>
      <c r="S204" s="217">
        <v>0</v>
      </c>
      <c r="T204" s="218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19" t="s">
        <v>147</v>
      </c>
      <c r="AT204" s="219" t="s">
        <v>142</v>
      </c>
      <c r="AU204" s="219" t="s">
        <v>88</v>
      </c>
      <c r="AY204" s="20" t="s">
        <v>140</v>
      </c>
      <c r="BE204" s="220">
        <f>IF(N204="základní",J204,0)</f>
        <v>0</v>
      </c>
      <c r="BF204" s="220">
        <f>IF(N204="snížená",J204,0)</f>
        <v>0</v>
      </c>
      <c r="BG204" s="220">
        <f>IF(N204="zákl. přenesená",J204,0)</f>
        <v>0</v>
      </c>
      <c r="BH204" s="220">
        <f>IF(N204="sníž. přenesená",J204,0)</f>
        <v>0</v>
      </c>
      <c r="BI204" s="220">
        <f>IF(N204="nulová",J204,0)</f>
        <v>0</v>
      </c>
      <c r="BJ204" s="20" t="s">
        <v>86</v>
      </c>
      <c r="BK204" s="220">
        <f>ROUND(I204*H204,2)</f>
        <v>0</v>
      </c>
      <c r="BL204" s="20" t="s">
        <v>147</v>
      </c>
      <c r="BM204" s="219" t="s">
        <v>989</v>
      </c>
    </row>
    <row r="205" s="2" customFormat="1" ht="16.5" customHeight="1">
      <c r="A205" s="41"/>
      <c r="B205" s="42"/>
      <c r="C205" s="208" t="s">
        <v>336</v>
      </c>
      <c r="D205" s="208" t="s">
        <v>142</v>
      </c>
      <c r="E205" s="209" t="s">
        <v>990</v>
      </c>
      <c r="F205" s="210" t="s">
        <v>991</v>
      </c>
      <c r="G205" s="211" t="s">
        <v>310</v>
      </c>
      <c r="H205" s="212">
        <v>1</v>
      </c>
      <c r="I205" s="213"/>
      <c r="J205" s="214">
        <f>ROUND(I205*H205,2)</f>
        <v>0</v>
      </c>
      <c r="K205" s="210" t="s">
        <v>19</v>
      </c>
      <c r="L205" s="47"/>
      <c r="M205" s="215" t="s">
        <v>19</v>
      </c>
      <c r="N205" s="216" t="s">
        <v>49</v>
      </c>
      <c r="O205" s="87"/>
      <c r="P205" s="217">
        <f>O205*H205</f>
        <v>0</v>
      </c>
      <c r="Q205" s="217">
        <v>0</v>
      </c>
      <c r="R205" s="217">
        <f>Q205*H205</f>
        <v>0</v>
      </c>
      <c r="S205" s="217">
        <v>0</v>
      </c>
      <c r="T205" s="218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9" t="s">
        <v>147</v>
      </c>
      <c r="AT205" s="219" t="s">
        <v>142</v>
      </c>
      <c r="AU205" s="219" t="s">
        <v>88</v>
      </c>
      <c r="AY205" s="20" t="s">
        <v>140</v>
      </c>
      <c r="BE205" s="220">
        <f>IF(N205="základní",J205,0)</f>
        <v>0</v>
      </c>
      <c r="BF205" s="220">
        <f>IF(N205="snížená",J205,0)</f>
        <v>0</v>
      </c>
      <c r="BG205" s="220">
        <f>IF(N205="zákl. přenesená",J205,0)</f>
        <v>0</v>
      </c>
      <c r="BH205" s="220">
        <f>IF(N205="sníž. přenesená",J205,0)</f>
        <v>0</v>
      </c>
      <c r="BI205" s="220">
        <f>IF(N205="nulová",J205,0)</f>
        <v>0</v>
      </c>
      <c r="BJ205" s="20" t="s">
        <v>86</v>
      </c>
      <c r="BK205" s="220">
        <f>ROUND(I205*H205,2)</f>
        <v>0</v>
      </c>
      <c r="BL205" s="20" t="s">
        <v>147</v>
      </c>
      <c r="BM205" s="219" t="s">
        <v>992</v>
      </c>
    </row>
    <row r="206" s="2" customFormat="1" ht="16.5" customHeight="1">
      <c r="A206" s="41"/>
      <c r="B206" s="42"/>
      <c r="C206" s="208" t="s">
        <v>342</v>
      </c>
      <c r="D206" s="208" t="s">
        <v>142</v>
      </c>
      <c r="E206" s="209" t="s">
        <v>993</v>
      </c>
      <c r="F206" s="210" t="s">
        <v>994</v>
      </c>
      <c r="G206" s="211" t="s">
        <v>345</v>
      </c>
      <c r="H206" s="212">
        <v>22.66</v>
      </c>
      <c r="I206" s="213"/>
      <c r="J206" s="214">
        <f>ROUND(I206*H206,2)</f>
        <v>0</v>
      </c>
      <c r="K206" s="210" t="s">
        <v>146</v>
      </c>
      <c r="L206" s="47"/>
      <c r="M206" s="215" t="s">
        <v>19</v>
      </c>
      <c r="N206" s="216" t="s">
        <v>49</v>
      </c>
      <c r="O206" s="87"/>
      <c r="P206" s="217">
        <f>O206*H206</f>
        <v>0</v>
      </c>
      <c r="Q206" s="217">
        <v>1.0000000000000001E-05</v>
      </c>
      <c r="R206" s="217">
        <f>Q206*H206</f>
        <v>0.00022660000000000003</v>
      </c>
      <c r="S206" s="217">
        <v>0</v>
      </c>
      <c r="T206" s="218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19" t="s">
        <v>147</v>
      </c>
      <c r="AT206" s="219" t="s">
        <v>142</v>
      </c>
      <c r="AU206" s="219" t="s">
        <v>88</v>
      </c>
      <c r="AY206" s="20" t="s">
        <v>140</v>
      </c>
      <c r="BE206" s="220">
        <f>IF(N206="základní",J206,0)</f>
        <v>0</v>
      </c>
      <c r="BF206" s="220">
        <f>IF(N206="snížená",J206,0)</f>
        <v>0</v>
      </c>
      <c r="BG206" s="220">
        <f>IF(N206="zákl. přenesená",J206,0)</f>
        <v>0</v>
      </c>
      <c r="BH206" s="220">
        <f>IF(N206="sníž. přenesená",J206,0)</f>
        <v>0</v>
      </c>
      <c r="BI206" s="220">
        <f>IF(N206="nulová",J206,0)</f>
        <v>0</v>
      </c>
      <c r="BJ206" s="20" t="s">
        <v>86</v>
      </c>
      <c r="BK206" s="220">
        <f>ROUND(I206*H206,2)</f>
        <v>0</v>
      </c>
      <c r="BL206" s="20" t="s">
        <v>147</v>
      </c>
      <c r="BM206" s="219" t="s">
        <v>995</v>
      </c>
    </row>
    <row r="207" s="2" customFormat="1">
      <c r="A207" s="41"/>
      <c r="B207" s="42"/>
      <c r="C207" s="43"/>
      <c r="D207" s="221" t="s">
        <v>149</v>
      </c>
      <c r="E207" s="43"/>
      <c r="F207" s="222" t="s">
        <v>996</v>
      </c>
      <c r="G207" s="43"/>
      <c r="H207" s="43"/>
      <c r="I207" s="223"/>
      <c r="J207" s="43"/>
      <c r="K207" s="43"/>
      <c r="L207" s="47"/>
      <c r="M207" s="224"/>
      <c r="N207" s="225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149</v>
      </c>
      <c r="AU207" s="20" t="s">
        <v>88</v>
      </c>
    </row>
    <row r="208" s="13" customFormat="1">
      <c r="A208" s="13"/>
      <c r="B208" s="226"/>
      <c r="C208" s="227"/>
      <c r="D208" s="228" t="s">
        <v>151</v>
      </c>
      <c r="E208" s="229" t="s">
        <v>19</v>
      </c>
      <c r="F208" s="230" t="s">
        <v>997</v>
      </c>
      <c r="G208" s="227"/>
      <c r="H208" s="231">
        <v>6.54</v>
      </c>
      <c r="I208" s="232"/>
      <c r="J208" s="227"/>
      <c r="K208" s="227"/>
      <c r="L208" s="233"/>
      <c r="M208" s="234"/>
      <c r="N208" s="235"/>
      <c r="O208" s="235"/>
      <c r="P208" s="235"/>
      <c r="Q208" s="235"/>
      <c r="R208" s="235"/>
      <c r="S208" s="235"/>
      <c r="T208" s="23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7" t="s">
        <v>151</v>
      </c>
      <c r="AU208" s="237" t="s">
        <v>88</v>
      </c>
      <c r="AV208" s="13" t="s">
        <v>88</v>
      </c>
      <c r="AW208" s="13" t="s">
        <v>37</v>
      </c>
      <c r="AX208" s="13" t="s">
        <v>78</v>
      </c>
      <c r="AY208" s="237" t="s">
        <v>140</v>
      </c>
    </row>
    <row r="209" s="13" customFormat="1">
      <c r="A209" s="13"/>
      <c r="B209" s="226"/>
      <c r="C209" s="227"/>
      <c r="D209" s="228" t="s">
        <v>151</v>
      </c>
      <c r="E209" s="229" t="s">
        <v>19</v>
      </c>
      <c r="F209" s="230" t="s">
        <v>998</v>
      </c>
      <c r="G209" s="227"/>
      <c r="H209" s="231">
        <v>8.0600000000000005</v>
      </c>
      <c r="I209" s="232"/>
      <c r="J209" s="227"/>
      <c r="K209" s="227"/>
      <c r="L209" s="233"/>
      <c r="M209" s="234"/>
      <c r="N209" s="235"/>
      <c r="O209" s="235"/>
      <c r="P209" s="235"/>
      <c r="Q209" s="235"/>
      <c r="R209" s="235"/>
      <c r="S209" s="235"/>
      <c r="T209" s="23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7" t="s">
        <v>151</v>
      </c>
      <c r="AU209" s="237" t="s">
        <v>88</v>
      </c>
      <c r="AV209" s="13" t="s">
        <v>88</v>
      </c>
      <c r="AW209" s="13" t="s">
        <v>37</v>
      </c>
      <c r="AX209" s="13" t="s">
        <v>78</v>
      </c>
      <c r="AY209" s="237" t="s">
        <v>140</v>
      </c>
    </row>
    <row r="210" s="13" customFormat="1">
      <c r="A210" s="13"/>
      <c r="B210" s="226"/>
      <c r="C210" s="227"/>
      <c r="D210" s="228" t="s">
        <v>151</v>
      </c>
      <c r="E210" s="229" t="s">
        <v>19</v>
      </c>
      <c r="F210" s="230" t="s">
        <v>999</v>
      </c>
      <c r="G210" s="227"/>
      <c r="H210" s="231">
        <v>8.0600000000000005</v>
      </c>
      <c r="I210" s="232"/>
      <c r="J210" s="227"/>
      <c r="K210" s="227"/>
      <c r="L210" s="233"/>
      <c r="M210" s="234"/>
      <c r="N210" s="235"/>
      <c r="O210" s="235"/>
      <c r="P210" s="235"/>
      <c r="Q210" s="235"/>
      <c r="R210" s="235"/>
      <c r="S210" s="235"/>
      <c r="T210" s="23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151</v>
      </c>
      <c r="AU210" s="237" t="s">
        <v>88</v>
      </c>
      <c r="AV210" s="13" t="s">
        <v>88</v>
      </c>
      <c r="AW210" s="13" t="s">
        <v>37</v>
      </c>
      <c r="AX210" s="13" t="s">
        <v>78</v>
      </c>
      <c r="AY210" s="237" t="s">
        <v>140</v>
      </c>
    </row>
    <row r="211" s="14" customFormat="1">
      <c r="A211" s="14"/>
      <c r="B211" s="238"/>
      <c r="C211" s="239"/>
      <c r="D211" s="228" t="s">
        <v>151</v>
      </c>
      <c r="E211" s="240" t="s">
        <v>19</v>
      </c>
      <c r="F211" s="241" t="s">
        <v>153</v>
      </c>
      <c r="G211" s="239"/>
      <c r="H211" s="242">
        <v>22.660000000000004</v>
      </c>
      <c r="I211" s="243"/>
      <c r="J211" s="239"/>
      <c r="K211" s="239"/>
      <c r="L211" s="244"/>
      <c r="M211" s="245"/>
      <c r="N211" s="246"/>
      <c r="O211" s="246"/>
      <c r="P211" s="246"/>
      <c r="Q211" s="246"/>
      <c r="R211" s="246"/>
      <c r="S211" s="246"/>
      <c r="T211" s="247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8" t="s">
        <v>151</v>
      </c>
      <c r="AU211" s="248" t="s">
        <v>88</v>
      </c>
      <c r="AV211" s="14" t="s">
        <v>147</v>
      </c>
      <c r="AW211" s="14" t="s">
        <v>37</v>
      </c>
      <c r="AX211" s="14" t="s">
        <v>86</v>
      </c>
      <c r="AY211" s="248" t="s">
        <v>140</v>
      </c>
    </row>
    <row r="212" s="2" customFormat="1" ht="16.5" customHeight="1">
      <c r="A212" s="41"/>
      <c r="B212" s="42"/>
      <c r="C212" s="261" t="s">
        <v>357</v>
      </c>
      <c r="D212" s="261" t="s">
        <v>323</v>
      </c>
      <c r="E212" s="262" t="s">
        <v>1000</v>
      </c>
      <c r="F212" s="263" t="s">
        <v>1001</v>
      </c>
      <c r="G212" s="264" t="s">
        <v>345</v>
      </c>
      <c r="H212" s="265">
        <v>23.34</v>
      </c>
      <c r="I212" s="266"/>
      <c r="J212" s="267">
        <f>ROUND(I212*H212,2)</f>
        <v>0</v>
      </c>
      <c r="K212" s="263" t="s">
        <v>146</v>
      </c>
      <c r="L212" s="268"/>
      <c r="M212" s="269" t="s">
        <v>19</v>
      </c>
      <c r="N212" s="270" t="s">
        <v>49</v>
      </c>
      <c r="O212" s="87"/>
      <c r="P212" s="217">
        <f>O212*H212</f>
        <v>0</v>
      </c>
      <c r="Q212" s="217">
        <v>0.0043099999999999996</v>
      </c>
      <c r="R212" s="217">
        <f>Q212*H212</f>
        <v>0.10059539999999999</v>
      </c>
      <c r="S212" s="217">
        <v>0</v>
      </c>
      <c r="T212" s="218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19" t="s">
        <v>190</v>
      </c>
      <c r="AT212" s="219" t="s">
        <v>323</v>
      </c>
      <c r="AU212" s="219" t="s">
        <v>88</v>
      </c>
      <c r="AY212" s="20" t="s">
        <v>140</v>
      </c>
      <c r="BE212" s="220">
        <f>IF(N212="základní",J212,0)</f>
        <v>0</v>
      </c>
      <c r="BF212" s="220">
        <f>IF(N212="snížená",J212,0)</f>
        <v>0</v>
      </c>
      <c r="BG212" s="220">
        <f>IF(N212="zákl. přenesená",J212,0)</f>
        <v>0</v>
      </c>
      <c r="BH212" s="220">
        <f>IF(N212="sníž. přenesená",J212,0)</f>
        <v>0</v>
      </c>
      <c r="BI212" s="220">
        <f>IF(N212="nulová",J212,0)</f>
        <v>0</v>
      </c>
      <c r="BJ212" s="20" t="s">
        <v>86</v>
      </c>
      <c r="BK212" s="220">
        <f>ROUND(I212*H212,2)</f>
        <v>0</v>
      </c>
      <c r="BL212" s="20" t="s">
        <v>147</v>
      </c>
      <c r="BM212" s="219" t="s">
        <v>1002</v>
      </c>
    </row>
    <row r="213" s="13" customFormat="1">
      <c r="A213" s="13"/>
      <c r="B213" s="226"/>
      <c r="C213" s="227"/>
      <c r="D213" s="228" t="s">
        <v>151</v>
      </c>
      <c r="E213" s="227"/>
      <c r="F213" s="230" t="s">
        <v>1003</v>
      </c>
      <c r="G213" s="227"/>
      <c r="H213" s="231">
        <v>23.34</v>
      </c>
      <c r="I213" s="232"/>
      <c r="J213" s="227"/>
      <c r="K213" s="227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151</v>
      </c>
      <c r="AU213" s="237" t="s">
        <v>88</v>
      </c>
      <c r="AV213" s="13" t="s">
        <v>88</v>
      </c>
      <c r="AW213" s="13" t="s">
        <v>4</v>
      </c>
      <c r="AX213" s="13" t="s">
        <v>86</v>
      </c>
      <c r="AY213" s="237" t="s">
        <v>140</v>
      </c>
    </row>
    <row r="214" s="2" customFormat="1" ht="16.5" customHeight="1">
      <c r="A214" s="41"/>
      <c r="B214" s="42"/>
      <c r="C214" s="208" t="s">
        <v>362</v>
      </c>
      <c r="D214" s="208" t="s">
        <v>142</v>
      </c>
      <c r="E214" s="209" t="s">
        <v>1004</v>
      </c>
      <c r="F214" s="210" t="s">
        <v>1005</v>
      </c>
      <c r="G214" s="211" t="s">
        <v>345</v>
      </c>
      <c r="H214" s="212">
        <v>115.68000000000001</v>
      </c>
      <c r="I214" s="213"/>
      <c r="J214" s="214">
        <f>ROUND(I214*H214,2)</f>
        <v>0</v>
      </c>
      <c r="K214" s="210" t="s">
        <v>146</v>
      </c>
      <c r="L214" s="47"/>
      <c r="M214" s="215" t="s">
        <v>19</v>
      </c>
      <c r="N214" s="216" t="s">
        <v>49</v>
      </c>
      <c r="O214" s="87"/>
      <c r="P214" s="217">
        <f>O214*H214</f>
        <v>0</v>
      </c>
      <c r="Q214" s="217">
        <v>1.0000000000000001E-05</v>
      </c>
      <c r="R214" s="217">
        <f>Q214*H214</f>
        <v>0.0011568000000000002</v>
      </c>
      <c r="S214" s="217">
        <v>0</v>
      </c>
      <c r="T214" s="218">
        <f>S214*H214</f>
        <v>0</v>
      </c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R214" s="219" t="s">
        <v>147</v>
      </c>
      <c r="AT214" s="219" t="s">
        <v>142</v>
      </c>
      <c r="AU214" s="219" t="s">
        <v>88</v>
      </c>
      <c r="AY214" s="20" t="s">
        <v>140</v>
      </c>
      <c r="BE214" s="220">
        <f>IF(N214="základní",J214,0)</f>
        <v>0</v>
      </c>
      <c r="BF214" s="220">
        <f>IF(N214="snížená",J214,0)</f>
        <v>0</v>
      </c>
      <c r="BG214" s="220">
        <f>IF(N214="zákl. přenesená",J214,0)</f>
        <v>0</v>
      </c>
      <c r="BH214" s="220">
        <f>IF(N214="sníž. přenesená",J214,0)</f>
        <v>0</v>
      </c>
      <c r="BI214" s="220">
        <f>IF(N214="nulová",J214,0)</f>
        <v>0</v>
      </c>
      <c r="BJ214" s="20" t="s">
        <v>86</v>
      </c>
      <c r="BK214" s="220">
        <f>ROUND(I214*H214,2)</f>
        <v>0</v>
      </c>
      <c r="BL214" s="20" t="s">
        <v>147</v>
      </c>
      <c r="BM214" s="219" t="s">
        <v>1006</v>
      </c>
    </row>
    <row r="215" s="2" customFormat="1">
      <c r="A215" s="41"/>
      <c r="B215" s="42"/>
      <c r="C215" s="43"/>
      <c r="D215" s="221" t="s">
        <v>149</v>
      </c>
      <c r="E215" s="43"/>
      <c r="F215" s="222" t="s">
        <v>1007</v>
      </c>
      <c r="G215" s="43"/>
      <c r="H215" s="43"/>
      <c r="I215" s="223"/>
      <c r="J215" s="43"/>
      <c r="K215" s="43"/>
      <c r="L215" s="47"/>
      <c r="M215" s="224"/>
      <c r="N215" s="225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149</v>
      </c>
      <c r="AU215" s="20" t="s">
        <v>88</v>
      </c>
    </row>
    <row r="216" s="13" customFormat="1">
      <c r="A216" s="13"/>
      <c r="B216" s="226"/>
      <c r="C216" s="227"/>
      <c r="D216" s="228" t="s">
        <v>151</v>
      </c>
      <c r="E216" s="229" t="s">
        <v>19</v>
      </c>
      <c r="F216" s="230" t="s">
        <v>1008</v>
      </c>
      <c r="G216" s="227"/>
      <c r="H216" s="231">
        <v>57.840000000000003</v>
      </c>
      <c r="I216" s="232"/>
      <c r="J216" s="227"/>
      <c r="K216" s="227"/>
      <c r="L216" s="233"/>
      <c r="M216" s="234"/>
      <c r="N216" s="235"/>
      <c r="O216" s="235"/>
      <c r="P216" s="235"/>
      <c r="Q216" s="235"/>
      <c r="R216" s="235"/>
      <c r="S216" s="235"/>
      <c r="T216" s="23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7" t="s">
        <v>151</v>
      </c>
      <c r="AU216" s="237" t="s">
        <v>88</v>
      </c>
      <c r="AV216" s="13" t="s">
        <v>88</v>
      </c>
      <c r="AW216" s="13" t="s">
        <v>37</v>
      </c>
      <c r="AX216" s="13" t="s">
        <v>78</v>
      </c>
      <c r="AY216" s="237" t="s">
        <v>140</v>
      </c>
    </row>
    <row r="217" s="13" customFormat="1">
      <c r="A217" s="13"/>
      <c r="B217" s="226"/>
      <c r="C217" s="227"/>
      <c r="D217" s="228" t="s">
        <v>151</v>
      </c>
      <c r="E217" s="229" t="s">
        <v>19</v>
      </c>
      <c r="F217" s="230" t="s">
        <v>1008</v>
      </c>
      <c r="G217" s="227"/>
      <c r="H217" s="231">
        <v>57.840000000000003</v>
      </c>
      <c r="I217" s="232"/>
      <c r="J217" s="227"/>
      <c r="K217" s="227"/>
      <c r="L217" s="233"/>
      <c r="M217" s="234"/>
      <c r="N217" s="235"/>
      <c r="O217" s="235"/>
      <c r="P217" s="235"/>
      <c r="Q217" s="235"/>
      <c r="R217" s="235"/>
      <c r="S217" s="235"/>
      <c r="T217" s="23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7" t="s">
        <v>151</v>
      </c>
      <c r="AU217" s="237" t="s">
        <v>88</v>
      </c>
      <c r="AV217" s="13" t="s">
        <v>88</v>
      </c>
      <c r="AW217" s="13" t="s">
        <v>37</v>
      </c>
      <c r="AX217" s="13" t="s">
        <v>78</v>
      </c>
      <c r="AY217" s="237" t="s">
        <v>140</v>
      </c>
    </row>
    <row r="218" s="14" customFormat="1">
      <c r="A218" s="14"/>
      <c r="B218" s="238"/>
      <c r="C218" s="239"/>
      <c r="D218" s="228" t="s">
        <v>151</v>
      </c>
      <c r="E218" s="240" t="s">
        <v>19</v>
      </c>
      <c r="F218" s="241" t="s">
        <v>153</v>
      </c>
      <c r="G218" s="239"/>
      <c r="H218" s="242">
        <v>115.68000000000001</v>
      </c>
      <c r="I218" s="243"/>
      <c r="J218" s="239"/>
      <c r="K218" s="239"/>
      <c r="L218" s="244"/>
      <c r="M218" s="245"/>
      <c r="N218" s="246"/>
      <c r="O218" s="246"/>
      <c r="P218" s="246"/>
      <c r="Q218" s="246"/>
      <c r="R218" s="246"/>
      <c r="S218" s="246"/>
      <c r="T218" s="24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8" t="s">
        <v>151</v>
      </c>
      <c r="AU218" s="248" t="s">
        <v>88</v>
      </c>
      <c r="AV218" s="14" t="s">
        <v>147</v>
      </c>
      <c r="AW218" s="14" t="s">
        <v>37</v>
      </c>
      <c r="AX218" s="14" t="s">
        <v>86</v>
      </c>
      <c r="AY218" s="248" t="s">
        <v>140</v>
      </c>
    </row>
    <row r="219" s="2" customFormat="1" ht="16.5" customHeight="1">
      <c r="A219" s="41"/>
      <c r="B219" s="42"/>
      <c r="C219" s="261" t="s">
        <v>367</v>
      </c>
      <c r="D219" s="261" t="s">
        <v>323</v>
      </c>
      <c r="E219" s="262" t="s">
        <v>1009</v>
      </c>
      <c r="F219" s="263" t="s">
        <v>1010</v>
      </c>
      <c r="G219" s="264" t="s">
        <v>345</v>
      </c>
      <c r="H219" s="265">
        <v>119.15000000000001</v>
      </c>
      <c r="I219" s="266"/>
      <c r="J219" s="267">
        <f>ROUND(I219*H219,2)</f>
        <v>0</v>
      </c>
      <c r="K219" s="263" t="s">
        <v>146</v>
      </c>
      <c r="L219" s="268"/>
      <c r="M219" s="269" t="s">
        <v>19</v>
      </c>
      <c r="N219" s="270" t="s">
        <v>49</v>
      </c>
      <c r="O219" s="87"/>
      <c r="P219" s="217">
        <f>O219*H219</f>
        <v>0</v>
      </c>
      <c r="Q219" s="217">
        <v>0.0067299999999999999</v>
      </c>
      <c r="R219" s="217">
        <f>Q219*H219</f>
        <v>0.80187950000000008</v>
      </c>
      <c r="S219" s="217">
        <v>0</v>
      </c>
      <c r="T219" s="218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19" t="s">
        <v>190</v>
      </c>
      <c r="AT219" s="219" t="s">
        <v>323</v>
      </c>
      <c r="AU219" s="219" t="s">
        <v>88</v>
      </c>
      <c r="AY219" s="20" t="s">
        <v>140</v>
      </c>
      <c r="BE219" s="220">
        <f>IF(N219="základní",J219,0)</f>
        <v>0</v>
      </c>
      <c r="BF219" s="220">
        <f>IF(N219="snížená",J219,0)</f>
        <v>0</v>
      </c>
      <c r="BG219" s="220">
        <f>IF(N219="zákl. přenesená",J219,0)</f>
        <v>0</v>
      </c>
      <c r="BH219" s="220">
        <f>IF(N219="sníž. přenesená",J219,0)</f>
        <v>0</v>
      </c>
      <c r="BI219" s="220">
        <f>IF(N219="nulová",J219,0)</f>
        <v>0</v>
      </c>
      <c r="BJ219" s="20" t="s">
        <v>86</v>
      </c>
      <c r="BK219" s="220">
        <f>ROUND(I219*H219,2)</f>
        <v>0</v>
      </c>
      <c r="BL219" s="20" t="s">
        <v>147</v>
      </c>
      <c r="BM219" s="219" t="s">
        <v>1011</v>
      </c>
    </row>
    <row r="220" s="13" customFormat="1">
      <c r="A220" s="13"/>
      <c r="B220" s="226"/>
      <c r="C220" s="227"/>
      <c r="D220" s="228" t="s">
        <v>151</v>
      </c>
      <c r="E220" s="227"/>
      <c r="F220" s="230" t="s">
        <v>1012</v>
      </c>
      <c r="G220" s="227"/>
      <c r="H220" s="231">
        <v>119.15000000000001</v>
      </c>
      <c r="I220" s="232"/>
      <c r="J220" s="227"/>
      <c r="K220" s="227"/>
      <c r="L220" s="233"/>
      <c r="M220" s="234"/>
      <c r="N220" s="235"/>
      <c r="O220" s="235"/>
      <c r="P220" s="235"/>
      <c r="Q220" s="235"/>
      <c r="R220" s="235"/>
      <c r="S220" s="235"/>
      <c r="T220" s="23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7" t="s">
        <v>151</v>
      </c>
      <c r="AU220" s="237" t="s">
        <v>88</v>
      </c>
      <c r="AV220" s="13" t="s">
        <v>88</v>
      </c>
      <c r="AW220" s="13" t="s">
        <v>4</v>
      </c>
      <c r="AX220" s="13" t="s">
        <v>86</v>
      </c>
      <c r="AY220" s="237" t="s">
        <v>140</v>
      </c>
    </row>
    <row r="221" s="2" customFormat="1" ht="24.15" customHeight="1">
      <c r="A221" s="41"/>
      <c r="B221" s="42"/>
      <c r="C221" s="208" t="s">
        <v>372</v>
      </c>
      <c r="D221" s="208" t="s">
        <v>142</v>
      </c>
      <c r="E221" s="209" t="s">
        <v>1013</v>
      </c>
      <c r="F221" s="210" t="s">
        <v>1014</v>
      </c>
      <c r="G221" s="211" t="s">
        <v>235</v>
      </c>
      <c r="H221" s="212">
        <v>14</v>
      </c>
      <c r="I221" s="213"/>
      <c r="J221" s="214">
        <f>ROUND(I221*H221,2)</f>
        <v>0</v>
      </c>
      <c r="K221" s="210" t="s">
        <v>19</v>
      </c>
      <c r="L221" s="47"/>
      <c r="M221" s="215" t="s">
        <v>19</v>
      </c>
      <c r="N221" s="216" t="s">
        <v>49</v>
      </c>
      <c r="O221" s="87"/>
      <c r="P221" s="217">
        <f>O221*H221</f>
        <v>0</v>
      </c>
      <c r="Q221" s="217">
        <v>0</v>
      </c>
      <c r="R221" s="217">
        <f>Q221*H221</f>
        <v>0</v>
      </c>
      <c r="S221" s="217">
        <v>0</v>
      </c>
      <c r="T221" s="218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9" t="s">
        <v>147</v>
      </c>
      <c r="AT221" s="219" t="s">
        <v>142</v>
      </c>
      <c r="AU221" s="219" t="s">
        <v>88</v>
      </c>
      <c r="AY221" s="20" t="s">
        <v>140</v>
      </c>
      <c r="BE221" s="220">
        <f>IF(N221="základní",J221,0)</f>
        <v>0</v>
      </c>
      <c r="BF221" s="220">
        <f>IF(N221="snížená",J221,0)</f>
        <v>0</v>
      </c>
      <c r="BG221" s="220">
        <f>IF(N221="zákl. přenesená",J221,0)</f>
        <v>0</v>
      </c>
      <c r="BH221" s="220">
        <f>IF(N221="sníž. přenesená",J221,0)</f>
        <v>0</v>
      </c>
      <c r="BI221" s="220">
        <f>IF(N221="nulová",J221,0)</f>
        <v>0</v>
      </c>
      <c r="BJ221" s="20" t="s">
        <v>86</v>
      </c>
      <c r="BK221" s="220">
        <f>ROUND(I221*H221,2)</f>
        <v>0</v>
      </c>
      <c r="BL221" s="20" t="s">
        <v>147</v>
      </c>
      <c r="BM221" s="219" t="s">
        <v>1015</v>
      </c>
    </row>
    <row r="222" s="2" customFormat="1" ht="16.5" customHeight="1">
      <c r="A222" s="41"/>
      <c r="B222" s="42"/>
      <c r="C222" s="261" t="s">
        <v>378</v>
      </c>
      <c r="D222" s="261" t="s">
        <v>323</v>
      </c>
      <c r="E222" s="262" t="s">
        <v>1016</v>
      </c>
      <c r="F222" s="263" t="s">
        <v>1017</v>
      </c>
      <c r="G222" s="264" t="s">
        <v>235</v>
      </c>
      <c r="H222" s="265">
        <v>14</v>
      </c>
      <c r="I222" s="266"/>
      <c r="J222" s="267">
        <f>ROUND(I222*H222,2)</f>
        <v>0</v>
      </c>
      <c r="K222" s="263" t="s">
        <v>19</v>
      </c>
      <c r="L222" s="268"/>
      <c r="M222" s="269" t="s">
        <v>19</v>
      </c>
      <c r="N222" s="270" t="s">
        <v>49</v>
      </c>
      <c r="O222" s="87"/>
      <c r="P222" s="217">
        <f>O222*H222</f>
        <v>0</v>
      </c>
      <c r="Q222" s="217">
        <v>0.0015</v>
      </c>
      <c r="R222" s="217">
        <f>Q222*H222</f>
        <v>0.021000000000000001</v>
      </c>
      <c r="S222" s="217">
        <v>0</v>
      </c>
      <c r="T222" s="218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19" t="s">
        <v>190</v>
      </c>
      <c r="AT222" s="219" t="s">
        <v>323</v>
      </c>
      <c r="AU222" s="219" t="s">
        <v>88</v>
      </c>
      <c r="AY222" s="20" t="s">
        <v>140</v>
      </c>
      <c r="BE222" s="220">
        <f>IF(N222="základní",J222,0)</f>
        <v>0</v>
      </c>
      <c r="BF222" s="220">
        <f>IF(N222="snížená",J222,0)</f>
        <v>0</v>
      </c>
      <c r="BG222" s="220">
        <f>IF(N222="zákl. přenesená",J222,0)</f>
        <v>0</v>
      </c>
      <c r="BH222" s="220">
        <f>IF(N222="sníž. přenesená",J222,0)</f>
        <v>0</v>
      </c>
      <c r="BI222" s="220">
        <f>IF(N222="nulová",J222,0)</f>
        <v>0</v>
      </c>
      <c r="BJ222" s="20" t="s">
        <v>86</v>
      </c>
      <c r="BK222" s="220">
        <f>ROUND(I222*H222,2)</f>
        <v>0</v>
      </c>
      <c r="BL222" s="20" t="s">
        <v>147</v>
      </c>
      <c r="BM222" s="219" t="s">
        <v>1018</v>
      </c>
    </row>
    <row r="223" s="2" customFormat="1" ht="24.15" customHeight="1">
      <c r="A223" s="41"/>
      <c r="B223" s="42"/>
      <c r="C223" s="208" t="s">
        <v>385</v>
      </c>
      <c r="D223" s="208" t="s">
        <v>142</v>
      </c>
      <c r="E223" s="209" t="s">
        <v>1019</v>
      </c>
      <c r="F223" s="210" t="s">
        <v>1020</v>
      </c>
      <c r="G223" s="211" t="s">
        <v>235</v>
      </c>
      <c r="H223" s="212">
        <v>10</v>
      </c>
      <c r="I223" s="213"/>
      <c r="J223" s="214">
        <f>ROUND(I223*H223,2)</f>
        <v>0</v>
      </c>
      <c r="K223" s="210" t="s">
        <v>146</v>
      </c>
      <c r="L223" s="47"/>
      <c r="M223" s="215" t="s">
        <v>19</v>
      </c>
      <c r="N223" s="216" t="s">
        <v>49</v>
      </c>
      <c r="O223" s="87"/>
      <c r="P223" s="217">
        <f>O223*H223</f>
        <v>0</v>
      </c>
      <c r="Q223" s="217">
        <v>0</v>
      </c>
      <c r="R223" s="217">
        <f>Q223*H223</f>
        <v>0</v>
      </c>
      <c r="S223" s="217">
        <v>0</v>
      </c>
      <c r="T223" s="218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19" t="s">
        <v>147</v>
      </c>
      <c r="AT223" s="219" t="s">
        <v>142</v>
      </c>
      <c r="AU223" s="219" t="s">
        <v>88</v>
      </c>
      <c r="AY223" s="20" t="s">
        <v>140</v>
      </c>
      <c r="BE223" s="220">
        <f>IF(N223="základní",J223,0)</f>
        <v>0</v>
      </c>
      <c r="BF223" s="220">
        <f>IF(N223="snížená",J223,0)</f>
        <v>0</v>
      </c>
      <c r="BG223" s="220">
        <f>IF(N223="zákl. přenesená",J223,0)</f>
        <v>0</v>
      </c>
      <c r="BH223" s="220">
        <f>IF(N223="sníž. přenesená",J223,0)</f>
        <v>0</v>
      </c>
      <c r="BI223" s="220">
        <f>IF(N223="nulová",J223,0)</f>
        <v>0</v>
      </c>
      <c r="BJ223" s="20" t="s">
        <v>86</v>
      </c>
      <c r="BK223" s="220">
        <f>ROUND(I223*H223,2)</f>
        <v>0</v>
      </c>
      <c r="BL223" s="20" t="s">
        <v>147</v>
      </c>
      <c r="BM223" s="219" t="s">
        <v>1021</v>
      </c>
    </row>
    <row r="224" s="2" customFormat="1">
      <c r="A224" s="41"/>
      <c r="B224" s="42"/>
      <c r="C224" s="43"/>
      <c r="D224" s="221" t="s">
        <v>149</v>
      </c>
      <c r="E224" s="43"/>
      <c r="F224" s="222" t="s">
        <v>1022</v>
      </c>
      <c r="G224" s="43"/>
      <c r="H224" s="43"/>
      <c r="I224" s="223"/>
      <c r="J224" s="43"/>
      <c r="K224" s="43"/>
      <c r="L224" s="47"/>
      <c r="M224" s="224"/>
      <c r="N224" s="225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149</v>
      </c>
      <c r="AU224" s="20" t="s">
        <v>88</v>
      </c>
    </row>
    <row r="225" s="13" customFormat="1">
      <c r="A225" s="13"/>
      <c r="B225" s="226"/>
      <c r="C225" s="227"/>
      <c r="D225" s="228" t="s">
        <v>151</v>
      </c>
      <c r="E225" s="229" t="s">
        <v>19</v>
      </c>
      <c r="F225" s="230" t="s">
        <v>1023</v>
      </c>
      <c r="G225" s="227"/>
      <c r="H225" s="231">
        <v>2</v>
      </c>
      <c r="I225" s="232"/>
      <c r="J225" s="227"/>
      <c r="K225" s="227"/>
      <c r="L225" s="233"/>
      <c r="M225" s="234"/>
      <c r="N225" s="235"/>
      <c r="O225" s="235"/>
      <c r="P225" s="235"/>
      <c r="Q225" s="235"/>
      <c r="R225" s="235"/>
      <c r="S225" s="235"/>
      <c r="T225" s="23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7" t="s">
        <v>151</v>
      </c>
      <c r="AU225" s="237" t="s">
        <v>88</v>
      </c>
      <c r="AV225" s="13" t="s">
        <v>88</v>
      </c>
      <c r="AW225" s="13" t="s">
        <v>37</v>
      </c>
      <c r="AX225" s="13" t="s">
        <v>78</v>
      </c>
      <c r="AY225" s="237" t="s">
        <v>140</v>
      </c>
    </row>
    <row r="226" s="13" customFormat="1">
      <c r="A226" s="13"/>
      <c r="B226" s="226"/>
      <c r="C226" s="227"/>
      <c r="D226" s="228" t="s">
        <v>151</v>
      </c>
      <c r="E226" s="229" t="s">
        <v>19</v>
      </c>
      <c r="F226" s="230" t="s">
        <v>1024</v>
      </c>
      <c r="G226" s="227"/>
      <c r="H226" s="231">
        <v>8</v>
      </c>
      <c r="I226" s="232"/>
      <c r="J226" s="227"/>
      <c r="K226" s="227"/>
      <c r="L226" s="233"/>
      <c r="M226" s="234"/>
      <c r="N226" s="235"/>
      <c r="O226" s="235"/>
      <c r="P226" s="235"/>
      <c r="Q226" s="235"/>
      <c r="R226" s="235"/>
      <c r="S226" s="235"/>
      <c r="T226" s="23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7" t="s">
        <v>151</v>
      </c>
      <c r="AU226" s="237" t="s">
        <v>88</v>
      </c>
      <c r="AV226" s="13" t="s">
        <v>88</v>
      </c>
      <c r="AW226" s="13" t="s">
        <v>37</v>
      </c>
      <c r="AX226" s="13" t="s">
        <v>78</v>
      </c>
      <c r="AY226" s="237" t="s">
        <v>140</v>
      </c>
    </row>
    <row r="227" s="14" customFormat="1">
      <c r="A227" s="14"/>
      <c r="B227" s="238"/>
      <c r="C227" s="239"/>
      <c r="D227" s="228" t="s">
        <v>151</v>
      </c>
      <c r="E227" s="240" t="s">
        <v>19</v>
      </c>
      <c r="F227" s="241" t="s">
        <v>153</v>
      </c>
      <c r="G227" s="239"/>
      <c r="H227" s="242">
        <v>10</v>
      </c>
      <c r="I227" s="243"/>
      <c r="J227" s="239"/>
      <c r="K227" s="239"/>
      <c r="L227" s="244"/>
      <c r="M227" s="245"/>
      <c r="N227" s="246"/>
      <c r="O227" s="246"/>
      <c r="P227" s="246"/>
      <c r="Q227" s="246"/>
      <c r="R227" s="246"/>
      <c r="S227" s="246"/>
      <c r="T227" s="24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8" t="s">
        <v>151</v>
      </c>
      <c r="AU227" s="248" t="s">
        <v>88</v>
      </c>
      <c r="AV227" s="14" t="s">
        <v>147</v>
      </c>
      <c r="AW227" s="14" t="s">
        <v>37</v>
      </c>
      <c r="AX227" s="14" t="s">
        <v>86</v>
      </c>
      <c r="AY227" s="248" t="s">
        <v>140</v>
      </c>
    </row>
    <row r="228" s="2" customFormat="1" ht="16.5" customHeight="1">
      <c r="A228" s="41"/>
      <c r="B228" s="42"/>
      <c r="C228" s="261" t="s">
        <v>390</v>
      </c>
      <c r="D228" s="261" t="s">
        <v>323</v>
      </c>
      <c r="E228" s="262" t="s">
        <v>1025</v>
      </c>
      <c r="F228" s="263" t="s">
        <v>1026</v>
      </c>
      <c r="G228" s="264" t="s">
        <v>235</v>
      </c>
      <c r="H228" s="265">
        <v>10</v>
      </c>
      <c r="I228" s="266"/>
      <c r="J228" s="267">
        <f>ROUND(I228*H228,2)</f>
        <v>0</v>
      </c>
      <c r="K228" s="263" t="s">
        <v>146</v>
      </c>
      <c r="L228" s="268"/>
      <c r="M228" s="269" t="s">
        <v>19</v>
      </c>
      <c r="N228" s="270" t="s">
        <v>49</v>
      </c>
      <c r="O228" s="87"/>
      <c r="P228" s="217">
        <f>O228*H228</f>
        <v>0</v>
      </c>
      <c r="Q228" s="217">
        <v>0.0014</v>
      </c>
      <c r="R228" s="217">
        <f>Q228*H228</f>
        <v>0.014</v>
      </c>
      <c r="S228" s="217">
        <v>0</v>
      </c>
      <c r="T228" s="218">
        <f>S228*H228</f>
        <v>0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R228" s="219" t="s">
        <v>190</v>
      </c>
      <c r="AT228" s="219" t="s">
        <v>323</v>
      </c>
      <c r="AU228" s="219" t="s">
        <v>88</v>
      </c>
      <c r="AY228" s="20" t="s">
        <v>140</v>
      </c>
      <c r="BE228" s="220">
        <f>IF(N228="základní",J228,0)</f>
        <v>0</v>
      </c>
      <c r="BF228" s="220">
        <f>IF(N228="snížená",J228,0)</f>
        <v>0</v>
      </c>
      <c r="BG228" s="220">
        <f>IF(N228="zákl. přenesená",J228,0)</f>
        <v>0</v>
      </c>
      <c r="BH228" s="220">
        <f>IF(N228="sníž. přenesená",J228,0)</f>
        <v>0</v>
      </c>
      <c r="BI228" s="220">
        <f>IF(N228="nulová",J228,0)</f>
        <v>0</v>
      </c>
      <c r="BJ228" s="20" t="s">
        <v>86</v>
      </c>
      <c r="BK228" s="220">
        <f>ROUND(I228*H228,2)</f>
        <v>0</v>
      </c>
      <c r="BL228" s="20" t="s">
        <v>147</v>
      </c>
      <c r="BM228" s="219" t="s">
        <v>1027</v>
      </c>
    </row>
    <row r="229" s="2" customFormat="1" ht="24.15" customHeight="1">
      <c r="A229" s="41"/>
      <c r="B229" s="42"/>
      <c r="C229" s="208" t="s">
        <v>397</v>
      </c>
      <c r="D229" s="208" t="s">
        <v>142</v>
      </c>
      <c r="E229" s="209" t="s">
        <v>1028</v>
      </c>
      <c r="F229" s="210" t="s">
        <v>1029</v>
      </c>
      <c r="G229" s="211" t="s">
        <v>235</v>
      </c>
      <c r="H229" s="212">
        <v>6</v>
      </c>
      <c r="I229" s="213"/>
      <c r="J229" s="214">
        <f>ROUND(I229*H229,2)</f>
        <v>0</v>
      </c>
      <c r="K229" s="210" t="s">
        <v>146</v>
      </c>
      <c r="L229" s="47"/>
      <c r="M229" s="215" t="s">
        <v>19</v>
      </c>
      <c r="N229" s="216" t="s">
        <v>49</v>
      </c>
      <c r="O229" s="87"/>
      <c r="P229" s="217">
        <f>O229*H229</f>
        <v>0</v>
      </c>
      <c r="Q229" s="217">
        <v>0</v>
      </c>
      <c r="R229" s="217">
        <f>Q229*H229</f>
        <v>0</v>
      </c>
      <c r="S229" s="217">
        <v>0</v>
      </c>
      <c r="T229" s="218">
        <f>S229*H229</f>
        <v>0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19" t="s">
        <v>147</v>
      </c>
      <c r="AT229" s="219" t="s">
        <v>142</v>
      </c>
      <c r="AU229" s="219" t="s">
        <v>88</v>
      </c>
      <c r="AY229" s="20" t="s">
        <v>140</v>
      </c>
      <c r="BE229" s="220">
        <f>IF(N229="základní",J229,0)</f>
        <v>0</v>
      </c>
      <c r="BF229" s="220">
        <f>IF(N229="snížená",J229,0)</f>
        <v>0</v>
      </c>
      <c r="BG229" s="220">
        <f>IF(N229="zákl. přenesená",J229,0)</f>
        <v>0</v>
      </c>
      <c r="BH229" s="220">
        <f>IF(N229="sníž. přenesená",J229,0)</f>
        <v>0</v>
      </c>
      <c r="BI229" s="220">
        <f>IF(N229="nulová",J229,0)</f>
        <v>0</v>
      </c>
      <c r="BJ229" s="20" t="s">
        <v>86</v>
      </c>
      <c r="BK229" s="220">
        <f>ROUND(I229*H229,2)</f>
        <v>0</v>
      </c>
      <c r="BL229" s="20" t="s">
        <v>147</v>
      </c>
      <c r="BM229" s="219" t="s">
        <v>1030</v>
      </c>
    </row>
    <row r="230" s="2" customFormat="1">
      <c r="A230" s="41"/>
      <c r="B230" s="42"/>
      <c r="C230" s="43"/>
      <c r="D230" s="221" t="s">
        <v>149</v>
      </c>
      <c r="E230" s="43"/>
      <c r="F230" s="222" t="s">
        <v>1031</v>
      </c>
      <c r="G230" s="43"/>
      <c r="H230" s="43"/>
      <c r="I230" s="223"/>
      <c r="J230" s="43"/>
      <c r="K230" s="43"/>
      <c r="L230" s="47"/>
      <c r="M230" s="224"/>
      <c r="N230" s="225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149</v>
      </c>
      <c r="AU230" s="20" t="s">
        <v>88</v>
      </c>
    </row>
    <row r="231" s="13" customFormat="1">
      <c r="A231" s="13"/>
      <c r="B231" s="226"/>
      <c r="C231" s="227"/>
      <c r="D231" s="228" t="s">
        <v>151</v>
      </c>
      <c r="E231" s="229" t="s">
        <v>19</v>
      </c>
      <c r="F231" s="230" t="s">
        <v>1032</v>
      </c>
      <c r="G231" s="227"/>
      <c r="H231" s="231">
        <v>6</v>
      </c>
      <c r="I231" s="232"/>
      <c r="J231" s="227"/>
      <c r="K231" s="227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151</v>
      </c>
      <c r="AU231" s="237" t="s">
        <v>88</v>
      </c>
      <c r="AV231" s="13" t="s">
        <v>88</v>
      </c>
      <c r="AW231" s="13" t="s">
        <v>37</v>
      </c>
      <c r="AX231" s="13" t="s">
        <v>86</v>
      </c>
      <c r="AY231" s="237" t="s">
        <v>140</v>
      </c>
    </row>
    <row r="232" s="2" customFormat="1" ht="16.5" customHeight="1">
      <c r="A232" s="41"/>
      <c r="B232" s="42"/>
      <c r="C232" s="261" t="s">
        <v>402</v>
      </c>
      <c r="D232" s="261" t="s">
        <v>323</v>
      </c>
      <c r="E232" s="262" t="s">
        <v>1033</v>
      </c>
      <c r="F232" s="263" t="s">
        <v>1034</v>
      </c>
      <c r="G232" s="264" t="s">
        <v>235</v>
      </c>
      <c r="H232" s="265">
        <v>6</v>
      </c>
      <c r="I232" s="266"/>
      <c r="J232" s="267">
        <f>ROUND(I232*H232,2)</f>
        <v>0</v>
      </c>
      <c r="K232" s="263" t="s">
        <v>146</v>
      </c>
      <c r="L232" s="268"/>
      <c r="M232" s="269" t="s">
        <v>19</v>
      </c>
      <c r="N232" s="270" t="s">
        <v>49</v>
      </c>
      <c r="O232" s="87"/>
      <c r="P232" s="217">
        <f>O232*H232</f>
        <v>0</v>
      </c>
      <c r="Q232" s="217">
        <v>0.0020999999999999999</v>
      </c>
      <c r="R232" s="217">
        <f>Q232*H232</f>
        <v>0.0126</v>
      </c>
      <c r="S232" s="217">
        <v>0</v>
      </c>
      <c r="T232" s="218">
        <f>S232*H232</f>
        <v>0</v>
      </c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R232" s="219" t="s">
        <v>190</v>
      </c>
      <c r="AT232" s="219" t="s">
        <v>323</v>
      </c>
      <c r="AU232" s="219" t="s">
        <v>88</v>
      </c>
      <c r="AY232" s="20" t="s">
        <v>140</v>
      </c>
      <c r="BE232" s="220">
        <f>IF(N232="základní",J232,0)</f>
        <v>0</v>
      </c>
      <c r="BF232" s="220">
        <f>IF(N232="snížená",J232,0)</f>
        <v>0</v>
      </c>
      <c r="BG232" s="220">
        <f>IF(N232="zákl. přenesená",J232,0)</f>
        <v>0</v>
      </c>
      <c r="BH232" s="220">
        <f>IF(N232="sníž. přenesená",J232,0)</f>
        <v>0</v>
      </c>
      <c r="BI232" s="220">
        <f>IF(N232="nulová",J232,0)</f>
        <v>0</v>
      </c>
      <c r="BJ232" s="20" t="s">
        <v>86</v>
      </c>
      <c r="BK232" s="220">
        <f>ROUND(I232*H232,2)</f>
        <v>0</v>
      </c>
      <c r="BL232" s="20" t="s">
        <v>147</v>
      </c>
      <c r="BM232" s="219" t="s">
        <v>1035</v>
      </c>
    </row>
    <row r="233" s="2" customFormat="1" ht="24.15" customHeight="1">
      <c r="A233" s="41"/>
      <c r="B233" s="42"/>
      <c r="C233" s="208" t="s">
        <v>408</v>
      </c>
      <c r="D233" s="208" t="s">
        <v>142</v>
      </c>
      <c r="E233" s="209" t="s">
        <v>1036</v>
      </c>
      <c r="F233" s="210" t="s">
        <v>1037</v>
      </c>
      <c r="G233" s="211" t="s">
        <v>235</v>
      </c>
      <c r="H233" s="212">
        <v>8</v>
      </c>
      <c r="I233" s="213"/>
      <c r="J233" s="214">
        <f>ROUND(I233*H233,2)</f>
        <v>0</v>
      </c>
      <c r="K233" s="210" t="s">
        <v>146</v>
      </c>
      <c r="L233" s="47"/>
      <c r="M233" s="215" t="s">
        <v>19</v>
      </c>
      <c r="N233" s="216" t="s">
        <v>49</v>
      </c>
      <c r="O233" s="87"/>
      <c r="P233" s="217">
        <f>O233*H233</f>
        <v>0</v>
      </c>
      <c r="Q233" s="217">
        <v>0</v>
      </c>
      <c r="R233" s="217">
        <f>Q233*H233</f>
        <v>0</v>
      </c>
      <c r="S233" s="217">
        <v>0</v>
      </c>
      <c r="T233" s="218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19" t="s">
        <v>147</v>
      </c>
      <c r="AT233" s="219" t="s">
        <v>142</v>
      </c>
      <c r="AU233" s="219" t="s">
        <v>88</v>
      </c>
      <c r="AY233" s="20" t="s">
        <v>140</v>
      </c>
      <c r="BE233" s="220">
        <f>IF(N233="základní",J233,0)</f>
        <v>0</v>
      </c>
      <c r="BF233" s="220">
        <f>IF(N233="snížená",J233,0)</f>
        <v>0</v>
      </c>
      <c r="BG233" s="220">
        <f>IF(N233="zákl. přenesená",J233,0)</f>
        <v>0</v>
      </c>
      <c r="BH233" s="220">
        <f>IF(N233="sníž. přenesená",J233,0)</f>
        <v>0</v>
      </c>
      <c r="BI233" s="220">
        <f>IF(N233="nulová",J233,0)</f>
        <v>0</v>
      </c>
      <c r="BJ233" s="20" t="s">
        <v>86</v>
      </c>
      <c r="BK233" s="220">
        <f>ROUND(I233*H233,2)</f>
        <v>0</v>
      </c>
      <c r="BL233" s="20" t="s">
        <v>147</v>
      </c>
      <c r="BM233" s="219" t="s">
        <v>1038</v>
      </c>
    </row>
    <row r="234" s="2" customFormat="1">
      <c r="A234" s="41"/>
      <c r="B234" s="42"/>
      <c r="C234" s="43"/>
      <c r="D234" s="221" t="s">
        <v>149</v>
      </c>
      <c r="E234" s="43"/>
      <c r="F234" s="222" t="s">
        <v>1039</v>
      </c>
      <c r="G234" s="43"/>
      <c r="H234" s="43"/>
      <c r="I234" s="223"/>
      <c r="J234" s="43"/>
      <c r="K234" s="43"/>
      <c r="L234" s="47"/>
      <c r="M234" s="224"/>
      <c r="N234" s="225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20" t="s">
        <v>149</v>
      </c>
      <c r="AU234" s="20" t="s">
        <v>88</v>
      </c>
    </row>
    <row r="235" s="13" customFormat="1">
      <c r="A235" s="13"/>
      <c r="B235" s="226"/>
      <c r="C235" s="227"/>
      <c r="D235" s="228" t="s">
        <v>151</v>
      </c>
      <c r="E235" s="229" t="s">
        <v>19</v>
      </c>
      <c r="F235" s="230" t="s">
        <v>1040</v>
      </c>
      <c r="G235" s="227"/>
      <c r="H235" s="231">
        <v>8</v>
      </c>
      <c r="I235" s="232"/>
      <c r="J235" s="227"/>
      <c r="K235" s="227"/>
      <c r="L235" s="233"/>
      <c r="M235" s="234"/>
      <c r="N235" s="235"/>
      <c r="O235" s="235"/>
      <c r="P235" s="235"/>
      <c r="Q235" s="235"/>
      <c r="R235" s="235"/>
      <c r="S235" s="235"/>
      <c r="T235" s="23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7" t="s">
        <v>151</v>
      </c>
      <c r="AU235" s="237" t="s">
        <v>88</v>
      </c>
      <c r="AV235" s="13" t="s">
        <v>88</v>
      </c>
      <c r="AW235" s="13" t="s">
        <v>37</v>
      </c>
      <c r="AX235" s="13" t="s">
        <v>86</v>
      </c>
      <c r="AY235" s="237" t="s">
        <v>140</v>
      </c>
    </row>
    <row r="236" s="2" customFormat="1" ht="16.5" customHeight="1">
      <c r="A236" s="41"/>
      <c r="B236" s="42"/>
      <c r="C236" s="261" t="s">
        <v>414</v>
      </c>
      <c r="D236" s="261" t="s">
        <v>323</v>
      </c>
      <c r="E236" s="262" t="s">
        <v>1041</v>
      </c>
      <c r="F236" s="263" t="s">
        <v>1042</v>
      </c>
      <c r="G236" s="264" t="s">
        <v>235</v>
      </c>
      <c r="H236" s="265">
        <v>8</v>
      </c>
      <c r="I236" s="266"/>
      <c r="J236" s="267">
        <f>ROUND(I236*H236,2)</f>
        <v>0</v>
      </c>
      <c r="K236" s="263" t="s">
        <v>146</v>
      </c>
      <c r="L236" s="268"/>
      <c r="M236" s="269" t="s">
        <v>19</v>
      </c>
      <c r="N236" s="270" t="s">
        <v>49</v>
      </c>
      <c r="O236" s="87"/>
      <c r="P236" s="217">
        <f>O236*H236</f>
        <v>0</v>
      </c>
      <c r="Q236" s="217">
        <v>0.00079000000000000001</v>
      </c>
      <c r="R236" s="217">
        <f>Q236*H236</f>
        <v>0.0063200000000000001</v>
      </c>
      <c r="S236" s="217">
        <v>0</v>
      </c>
      <c r="T236" s="218">
        <f>S236*H236</f>
        <v>0</v>
      </c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R236" s="219" t="s">
        <v>190</v>
      </c>
      <c r="AT236" s="219" t="s">
        <v>323</v>
      </c>
      <c r="AU236" s="219" t="s">
        <v>88</v>
      </c>
      <c r="AY236" s="20" t="s">
        <v>140</v>
      </c>
      <c r="BE236" s="220">
        <f>IF(N236="základní",J236,0)</f>
        <v>0</v>
      </c>
      <c r="BF236" s="220">
        <f>IF(N236="snížená",J236,0)</f>
        <v>0</v>
      </c>
      <c r="BG236" s="220">
        <f>IF(N236="zákl. přenesená",J236,0)</f>
        <v>0</v>
      </c>
      <c r="BH236" s="220">
        <f>IF(N236="sníž. přenesená",J236,0)</f>
        <v>0</v>
      </c>
      <c r="BI236" s="220">
        <f>IF(N236="nulová",J236,0)</f>
        <v>0</v>
      </c>
      <c r="BJ236" s="20" t="s">
        <v>86</v>
      </c>
      <c r="BK236" s="220">
        <f>ROUND(I236*H236,2)</f>
        <v>0</v>
      </c>
      <c r="BL236" s="20" t="s">
        <v>147</v>
      </c>
      <c r="BM236" s="219" t="s">
        <v>1043</v>
      </c>
    </row>
    <row r="237" s="2" customFormat="1" ht="24.15" customHeight="1">
      <c r="A237" s="41"/>
      <c r="B237" s="42"/>
      <c r="C237" s="208" t="s">
        <v>419</v>
      </c>
      <c r="D237" s="208" t="s">
        <v>142</v>
      </c>
      <c r="E237" s="209" t="s">
        <v>1044</v>
      </c>
      <c r="F237" s="210" t="s">
        <v>1045</v>
      </c>
      <c r="G237" s="211" t="s">
        <v>235</v>
      </c>
      <c r="H237" s="212">
        <v>4</v>
      </c>
      <c r="I237" s="213"/>
      <c r="J237" s="214">
        <f>ROUND(I237*H237,2)</f>
        <v>0</v>
      </c>
      <c r="K237" s="210" t="s">
        <v>146</v>
      </c>
      <c r="L237" s="47"/>
      <c r="M237" s="215" t="s">
        <v>19</v>
      </c>
      <c r="N237" s="216" t="s">
        <v>49</v>
      </c>
      <c r="O237" s="87"/>
      <c r="P237" s="217">
        <f>O237*H237</f>
        <v>0</v>
      </c>
      <c r="Q237" s="217">
        <v>0.033300000000000003</v>
      </c>
      <c r="R237" s="217">
        <f>Q237*H237</f>
        <v>0.13320000000000001</v>
      </c>
      <c r="S237" s="217">
        <v>0</v>
      </c>
      <c r="T237" s="218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9" t="s">
        <v>147</v>
      </c>
      <c r="AT237" s="219" t="s">
        <v>142</v>
      </c>
      <c r="AU237" s="219" t="s">
        <v>88</v>
      </c>
      <c r="AY237" s="20" t="s">
        <v>140</v>
      </c>
      <c r="BE237" s="220">
        <f>IF(N237="základní",J237,0)</f>
        <v>0</v>
      </c>
      <c r="BF237" s="220">
        <f>IF(N237="snížená",J237,0)</f>
        <v>0</v>
      </c>
      <c r="BG237" s="220">
        <f>IF(N237="zákl. přenesená",J237,0)</f>
        <v>0</v>
      </c>
      <c r="BH237" s="220">
        <f>IF(N237="sníž. přenesená",J237,0)</f>
        <v>0</v>
      </c>
      <c r="BI237" s="220">
        <f>IF(N237="nulová",J237,0)</f>
        <v>0</v>
      </c>
      <c r="BJ237" s="20" t="s">
        <v>86</v>
      </c>
      <c r="BK237" s="220">
        <f>ROUND(I237*H237,2)</f>
        <v>0</v>
      </c>
      <c r="BL237" s="20" t="s">
        <v>147</v>
      </c>
      <c r="BM237" s="219" t="s">
        <v>1046</v>
      </c>
    </row>
    <row r="238" s="2" customFormat="1">
      <c r="A238" s="41"/>
      <c r="B238" s="42"/>
      <c r="C238" s="43"/>
      <c r="D238" s="221" t="s">
        <v>149</v>
      </c>
      <c r="E238" s="43"/>
      <c r="F238" s="222" t="s">
        <v>1047</v>
      </c>
      <c r="G238" s="43"/>
      <c r="H238" s="43"/>
      <c r="I238" s="223"/>
      <c r="J238" s="43"/>
      <c r="K238" s="43"/>
      <c r="L238" s="47"/>
      <c r="M238" s="224"/>
      <c r="N238" s="225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149</v>
      </c>
      <c r="AU238" s="20" t="s">
        <v>88</v>
      </c>
    </row>
    <row r="239" s="13" customFormat="1">
      <c r="A239" s="13"/>
      <c r="B239" s="226"/>
      <c r="C239" s="227"/>
      <c r="D239" s="228" t="s">
        <v>151</v>
      </c>
      <c r="E239" s="229" t="s">
        <v>19</v>
      </c>
      <c r="F239" s="230" t="s">
        <v>1048</v>
      </c>
      <c r="G239" s="227"/>
      <c r="H239" s="231">
        <v>2</v>
      </c>
      <c r="I239" s="232"/>
      <c r="J239" s="227"/>
      <c r="K239" s="227"/>
      <c r="L239" s="233"/>
      <c r="M239" s="234"/>
      <c r="N239" s="235"/>
      <c r="O239" s="235"/>
      <c r="P239" s="235"/>
      <c r="Q239" s="235"/>
      <c r="R239" s="235"/>
      <c r="S239" s="235"/>
      <c r="T239" s="23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7" t="s">
        <v>151</v>
      </c>
      <c r="AU239" s="237" t="s">
        <v>88</v>
      </c>
      <c r="AV239" s="13" t="s">
        <v>88</v>
      </c>
      <c r="AW239" s="13" t="s">
        <v>37</v>
      </c>
      <c r="AX239" s="13" t="s">
        <v>78</v>
      </c>
      <c r="AY239" s="237" t="s">
        <v>140</v>
      </c>
    </row>
    <row r="240" s="13" customFormat="1">
      <c r="A240" s="13"/>
      <c r="B240" s="226"/>
      <c r="C240" s="227"/>
      <c r="D240" s="228" t="s">
        <v>151</v>
      </c>
      <c r="E240" s="229" t="s">
        <v>19</v>
      </c>
      <c r="F240" s="230" t="s">
        <v>1049</v>
      </c>
      <c r="G240" s="227"/>
      <c r="H240" s="231">
        <v>2</v>
      </c>
      <c r="I240" s="232"/>
      <c r="J240" s="227"/>
      <c r="K240" s="227"/>
      <c r="L240" s="233"/>
      <c r="M240" s="234"/>
      <c r="N240" s="235"/>
      <c r="O240" s="235"/>
      <c r="P240" s="235"/>
      <c r="Q240" s="235"/>
      <c r="R240" s="235"/>
      <c r="S240" s="235"/>
      <c r="T240" s="23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7" t="s">
        <v>151</v>
      </c>
      <c r="AU240" s="237" t="s">
        <v>88</v>
      </c>
      <c r="AV240" s="13" t="s">
        <v>88</v>
      </c>
      <c r="AW240" s="13" t="s">
        <v>37</v>
      </c>
      <c r="AX240" s="13" t="s">
        <v>78</v>
      </c>
      <c r="AY240" s="237" t="s">
        <v>140</v>
      </c>
    </row>
    <row r="241" s="14" customFormat="1">
      <c r="A241" s="14"/>
      <c r="B241" s="238"/>
      <c r="C241" s="239"/>
      <c r="D241" s="228" t="s">
        <v>151</v>
      </c>
      <c r="E241" s="240" t="s">
        <v>19</v>
      </c>
      <c r="F241" s="241" t="s">
        <v>153</v>
      </c>
      <c r="G241" s="239"/>
      <c r="H241" s="242">
        <v>4</v>
      </c>
      <c r="I241" s="243"/>
      <c r="J241" s="239"/>
      <c r="K241" s="239"/>
      <c r="L241" s="244"/>
      <c r="M241" s="245"/>
      <c r="N241" s="246"/>
      <c r="O241" s="246"/>
      <c r="P241" s="246"/>
      <c r="Q241" s="246"/>
      <c r="R241" s="246"/>
      <c r="S241" s="246"/>
      <c r="T241" s="24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8" t="s">
        <v>151</v>
      </c>
      <c r="AU241" s="248" t="s">
        <v>88</v>
      </c>
      <c r="AV241" s="14" t="s">
        <v>147</v>
      </c>
      <c r="AW241" s="14" t="s">
        <v>37</v>
      </c>
      <c r="AX241" s="14" t="s">
        <v>86</v>
      </c>
      <c r="AY241" s="248" t="s">
        <v>140</v>
      </c>
    </row>
    <row r="242" s="2" customFormat="1" ht="24.15" customHeight="1">
      <c r="A242" s="41"/>
      <c r="B242" s="42"/>
      <c r="C242" s="208" t="s">
        <v>427</v>
      </c>
      <c r="D242" s="208" t="s">
        <v>142</v>
      </c>
      <c r="E242" s="209" t="s">
        <v>1050</v>
      </c>
      <c r="F242" s="210" t="s">
        <v>1051</v>
      </c>
      <c r="G242" s="211" t="s">
        <v>235</v>
      </c>
      <c r="H242" s="212">
        <v>12</v>
      </c>
      <c r="I242" s="213"/>
      <c r="J242" s="214">
        <f>ROUND(I242*H242,2)</f>
        <v>0</v>
      </c>
      <c r="K242" s="210" t="s">
        <v>146</v>
      </c>
      <c r="L242" s="47"/>
      <c r="M242" s="215" t="s">
        <v>19</v>
      </c>
      <c r="N242" s="216" t="s">
        <v>49</v>
      </c>
      <c r="O242" s="87"/>
      <c r="P242" s="217">
        <f>O242*H242</f>
        <v>0</v>
      </c>
      <c r="Q242" s="217">
        <v>0.060600000000000001</v>
      </c>
      <c r="R242" s="217">
        <f>Q242*H242</f>
        <v>0.72720000000000007</v>
      </c>
      <c r="S242" s="217">
        <v>0</v>
      </c>
      <c r="T242" s="218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19" t="s">
        <v>147</v>
      </c>
      <c r="AT242" s="219" t="s">
        <v>142</v>
      </c>
      <c r="AU242" s="219" t="s">
        <v>88</v>
      </c>
      <c r="AY242" s="20" t="s">
        <v>140</v>
      </c>
      <c r="BE242" s="220">
        <f>IF(N242="základní",J242,0)</f>
        <v>0</v>
      </c>
      <c r="BF242" s="220">
        <f>IF(N242="snížená",J242,0)</f>
        <v>0</v>
      </c>
      <c r="BG242" s="220">
        <f>IF(N242="zákl. přenesená",J242,0)</f>
        <v>0</v>
      </c>
      <c r="BH242" s="220">
        <f>IF(N242="sníž. přenesená",J242,0)</f>
        <v>0</v>
      </c>
      <c r="BI242" s="220">
        <f>IF(N242="nulová",J242,0)</f>
        <v>0</v>
      </c>
      <c r="BJ242" s="20" t="s">
        <v>86</v>
      </c>
      <c r="BK242" s="220">
        <f>ROUND(I242*H242,2)</f>
        <v>0</v>
      </c>
      <c r="BL242" s="20" t="s">
        <v>147</v>
      </c>
      <c r="BM242" s="219" t="s">
        <v>1052</v>
      </c>
    </row>
    <row r="243" s="2" customFormat="1">
      <c r="A243" s="41"/>
      <c r="B243" s="42"/>
      <c r="C243" s="43"/>
      <c r="D243" s="221" t="s">
        <v>149</v>
      </c>
      <c r="E243" s="43"/>
      <c r="F243" s="222" t="s">
        <v>1053</v>
      </c>
      <c r="G243" s="43"/>
      <c r="H243" s="43"/>
      <c r="I243" s="223"/>
      <c r="J243" s="43"/>
      <c r="K243" s="43"/>
      <c r="L243" s="47"/>
      <c r="M243" s="224"/>
      <c r="N243" s="225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149</v>
      </c>
      <c r="AU243" s="20" t="s">
        <v>88</v>
      </c>
    </row>
    <row r="244" s="13" customFormat="1">
      <c r="A244" s="13"/>
      <c r="B244" s="226"/>
      <c r="C244" s="227"/>
      <c r="D244" s="228" t="s">
        <v>151</v>
      </c>
      <c r="E244" s="229" t="s">
        <v>19</v>
      </c>
      <c r="F244" s="230" t="s">
        <v>1048</v>
      </c>
      <c r="G244" s="227"/>
      <c r="H244" s="231">
        <v>2</v>
      </c>
      <c r="I244" s="232"/>
      <c r="J244" s="227"/>
      <c r="K244" s="227"/>
      <c r="L244" s="233"/>
      <c r="M244" s="234"/>
      <c r="N244" s="235"/>
      <c r="O244" s="235"/>
      <c r="P244" s="235"/>
      <c r="Q244" s="235"/>
      <c r="R244" s="235"/>
      <c r="S244" s="235"/>
      <c r="T244" s="23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7" t="s">
        <v>151</v>
      </c>
      <c r="AU244" s="237" t="s">
        <v>88</v>
      </c>
      <c r="AV244" s="13" t="s">
        <v>88</v>
      </c>
      <c r="AW244" s="13" t="s">
        <v>37</v>
      </c>
      <c r="AX244" s="13" t="s">
        <v>78</v>
      </c>
      <c r="AY244" s="237" t="s">
        <v>140</v>
      </c>
    </row>
    <row r="245" s="13" customFormat="1">
      <c r="A245" s="13"/>
      <c r="B245" s="226"/>
      <c r="C245" s="227"/>
      <c r="D245" s="228" t="s">
        <v>151</v>
      </c>
      <c r="E245" s="229" t="s">
        <v>19</v>
      </c>
      <c r="F245" s="230" t="s">
        <v>1049</v>
      </c>
      <c r="G245" s="227"/>
      <c r="H245" s="231">
        <v>2</v>
      </c>
      <c r="I245" s="232"/>
      <c r="J245" s="227"/>
      <c r="K245" s="227"/>
      <c r="L245" s="233"/>
      <c r="M245" s="234"/>
      <c r="N245" s="235"/>
      <c r="O245" s="235"/>
      <c r="P245" s="235"/>
      <c r="Q245" s="235"/>
      <c r="R245" s="235"/>
      <c r="S245" s="235"/>
      <c r="T245" s="23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7" t="s">
        <v>151</v>
      </c>
      <c r="AU245" s="237" t="s">
        <v>88</v>
      </c>
      <c r="AV245" s="13" t="s">
        <v>88</v>
      </c>
      <c r="AW245" s="13" t="s">
        <v>37</v>
      </c>
      <c r="AX245" s="13" t="s">
        <v>78</v>
      </c>
      <c r="AY245" s="237" t="s">
        <v>140</v>
      </c>
    </row>
    <row r="246" s="13" customFormat="1">
      <c r="A246" s="13"/>
      <c r="B246" s="226"/>
      <c r="C246" s="227"/>
      <c r="D246" s="228" t="s">
        <v>151</v>
      </c>
      <c r="E246" s="229" t="s">
        <v>19</v>
      </c>
      <c r="F246" s="230" t="s">
        <v>1054</v>
      </c>
      <c r="G246" s="227"/>
      <c r="H246" s="231">
        <v>8</v>
      </c>
      <c r="I246" s="232"/>
      <c r="J246" s="227"/>
      <c r="K246" s="227"/>
      <c r="L246" s="233"/>
      <c r="M246" s="234"/>
      <c r="N246" s="235"/>
      <c r="O246" s="235"/>
      <c r="P246" s="235"/>
      <c r="Q246" s="235"/>
      <c r="R246" s="235"/>
      <c r="S246" s="235"/>
      <c r="T246" s="23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7" t="s">
        <v>151</v>
      </c>
      <c r="AU246" s="237" t="s">
        <v>88</v>
      </c>
      <c r="AV246" s="13" t="s">
        <v>88</v>
      </c>
      <c r="AW246" s="13" t="s">
        <v>37</v>
      </c>
      <c r="AX246" s="13" t="s">
        <v>78</v>
      </c>
      <c r="AY246" s="237" t="s">
        <v>140</v>
      </c>
    </row>
    <row r="247" s="14" customFormat="1">
      <c r="A247" s="14"/>
      <c r="B247" s="238"/>
      <c r="C247" s="239"/>
      <c r="D247" s="228" t="s">
        <v>151</v>
      </c>
      <c r="E247" s="240" t="s">
        <v>19</v>
      </c>
      <c r="F247" s="241" t="s">
        <v>153</v>
      </c>
      <c r="G247" s="239"/>
      <c r="H247" s="242">
        <v>12</v>
      </c>
      <c r="I247" s="243"/>
      <c r="J247" s="239"/>
      <c r="K247" s="239"/>
      <c r="L247" s="244"/>
      <c r="M247" s="245"/>
      <c r="N247" s="246"/>
      <c r="O247" s="246"/>
      <c r="P247" s="246"/>
      <c r="Q247" s="246"/>
      <c r="R247" s="246"/>
      <c r="S247" s="246"/>
      <c r="T247" s="24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8" t="s">
        <v>151</v>
      </c>
      <c r="AU247" s="248" t="s">
        <v>88</v>
      </c>
      <c r="AV247" s="14" t="s">
        <v>147</v>
      </c>
      <c r="AW247" s="14" t="s">
        <v>37</v>
      </c>
      <c r="AX247" s="14" t="s">
        <v>86</v>
      </c>
      <c r="AY247" s="248" t="s">
        <v>140</v>
      </c>
    </row>
    <row r="248" s="12" customFormat="1" ht="22.8" customHeight="1">
      <c r="A248" s="12"/>
      <c r="B248" s="192"/>
      <c r="C248" s="193"/>
      <c r="D248" s="194" t="s">
        <v>77</v>
      </c>
      <c r="E248" s="206" t="s">
        <v>845</v>
      </c>
      <c r="F248" s="206" t="s">
        <v>846</v>
      </c>
      <c r="G248" s="193"/>
      <c r="H248" s="193"/>
      <c r="I248" s="196"/>
      <c r="J248" s="207">
        <f>BK248</f>
        <v>0</v>
      </c>
      <c r="K248" s="193"/>
      <c r="L248" s="198"/>
      <c r="M248" s="199"/>
      <c r="N248" s="200"/>
      <c r="O248" s="200"/>
      <c r="P248" s="201">
        <f>SUM(P249:P255)</f>
        <v>0</v>
      </c>
      <c r="Q248" s="200"/>
      <c r="R248" s="201">
        <f>SUM(R249:R255)</f>
        <v>0</v>
      </c>
      <c r="S248" s="200"/>
      <c r="T248" s="202">
        <f>SUM(T249:T255)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3" t="s">
        <v>86</v>
      </c>
      <c r="AT248" s="204" t="s">
        <v>77</v>
      </c>
      <c r="AU248" s="204" t="s">
        <v>86</v>
      </c>
      <c r="AY248" s="203" t="s">
        <v>140</v>
      </c>
      <c r="BK248" s="205">
        <f>SUM(BK249:BK255)</f>
        <v>0</v>
      </c>
    </row>
    <row r="249" s="2" customFormat="1" ht="21.75" customHeight="1">
      <c r="A249" s="41"/>
      <c r="B249" s="42"/>
      <c r="C249" s="208" t="s">
        <v>434</v>
      </c>
      <c r="D249" s="208" t="s">
        <v>142</v>
      </c>
      <c r="E249" s="209" t="s">
        <v>1055</v>
      </c>
      <c r="F249" s="210" t="s">
        <v>1056</v>
      </c>
      <c r="G249" s="211" t="s">
        <v>193</v>
      </c>
      <c r="H249" s="212">
        <v>10.926</v>
      </c>
      <c r="I249" s="213"/>
      <c r="J249" s="214">
        <f>ROUND(I249*H249,2)</f>
        <v>0</v>
      </c>
      <c r="K249" s="210" t="s">
        <v>146</v>
      </c>
      <c r="L249" s="47"/>
      <c r="M249" s="215" t="s">
        <v>19</v>
      </c>
      <c r="N249" s="216" t="s">
        <v>49</v>
      </c>
      <c r="O249" s="87"/>
      <c r="P249" s="217">
        <f>O249*H249</f>
        <v>0</v>
      </c>
      <c r="Q249" s="217">
        <v>0</v>
      </c>
      <c r="R249" s="217">
        <f>Q249*H249</f>
        <v>0</v>
      </c>
      <c r="S249" s="217">
        <v>0</v>
      </c>
      <c r="T249" s="218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19" t="s">
        <v>147</v>
      </c>
      <c r="AT249" s="219" t="s">
        <v>142</v>
      </c>
      <c r="AU249" s="219" t="s">
        <v>88</v>
      </c>
      <c r="AY249" s="20" t="s">
        <v>140</v>
      </c>
      <c r="BE249" s="220">
        <f>IF(N249="základní",J249,0)</f>
        <v>0</v>
      </c>
      <c r="BF249" s="220">
        <f>IF(N249="snížená",J249,0)</f>
        <v>0</v>
      </c>
      <c r="BG249" s="220">
        <f>IF(N249="zákl. přenesená",J249,0)</f>
        <v>0</v>
      </c>
      <c r="BH249" s="220">
        <f>IF(N249="sníž. přenesená",J249,0)</f>
        <v>0</v>
      </c>
      <c r="BI249" s="220">
        <f>IF(N249="nulová",J249,0)</f>
        <v>0</v>
      </c>
      <c r="BJ249" s="20" t="s">
        <v>86</v>
      </c>
      <c r="BK249" s="220">
        <f>ROUND(I249*H249,2)</f>
        <v>0</v>
      </c>
      <c r="BL249" s="20" t="s">
        <v>147</v>
      </c>
      <c r="BM249" s="219" t="s">
        <v>1057</v>
      </c>
    </row>
    <row r="250" s="2" customFormat="1">
      <c r="A250" s="41"/>
      <c r="B250" s="42"/>
      <c r="C250" s="43"/>
      <c r="D250" s="221" t="s">
        <v>149</v>
      </c>
      <c r="E250" s="43"/>
      <c r="F250" s="222" t="s">
        <v>1058</v>
      </c>
      <c r="G250" s="43"/>
      <c r="H250" s="43"/>
      <c r="I250" s="223"/>
      <c r="J250" s="43"/>
      <c r="K250" s="43"/>
      <c r="L250" s="47"/>
      <c r="M250" s="224"/>
      <c r="N250" s="225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149</v>
      </c>
      <c r="AU250" s="20" t="s">
        <v>88</v>
      </c>
    </row>
    <row r="251" s="2" customFormat="1" ht="24.15" customHeight="1">
      <c r="A251" s="41"/>
      <c r="B251" s="42"/>
      <c r="C251" s="208" t="s">
        <v>443</v>
      </c>
      <c r="D251" s="208" t="s">
        <v>142</v>
      </c>
      <c r="E251" s="209" t="s">
        <v>1059</v>
      </c>
      <c r="F251" s="210" t="s">
        <v>1060</v>
      </c>
      <c r="G251" s="211" t="s">
        <v>193</v>
      </c>
      <c r="H251" s="212">
        <v>273.14999999999998</v>
      </c>
      <c r="I251" s="213"/>
      <c r="J251" s="214">
        <f>ROUND(I251*H251,2)</f>
        <v>0</v>
      </c>
      <c r="K251" s="210" t="s">
        <v>146</v>
      </c>
      <c r="L251" s="47"/>
      <c r="M251" s="215" t="s">
        <v>19</v>
      </c>
      <c r="N251" s="216" t="s">
        <v>49</v>
      </c>
      <c r="O251" s="87"/>
      <c r="P251" s="217">
        <f>O251*H251</f>
        <v>0</v>
      </c>
      <c r="Q251" s="217">
        <v>0</v>
      </c>
      <c r="R251" s="217">
        <f>Q251*H251</f>
        <v>0</v>
      </c>
      <c r="S251" s="217">
        <v>0</v>
      </c>
      <c r="T251" s="218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19" t="s">
        <v>147</v>
      </c>
      <c r="AT251" s="219" t="s">
        <v>142</v>
      </c>
      <c r="AU251" s="219" t="s">
        <v>88</v>
      </c>
      <c r="AY251" s="20" t="s">
        <v>140</v>
      </c>
      <c r="BE251" s="220">
        <f>IF(N251="základní",J251,0)</f>
        <v>0</v>
      </c>
      <c r="BF251" s="220">
        <f>IF(N251="snížená",J251,0)</f>
        <v>0</v>
      </c>
      <c r="BG251" s="220">
        <f>IF(N251="zákl. přenesená",J251,0)</f>
        <v>0</v>
      </c>
      <c r="BH251" s="220">
        <f>IF(N251="sníž. přenesená",J251,0)</f>
        <v>0</v>
      </c>
      <c r="BI251" s="220">
        <f>IF(N251="nulová",J251,0)</f>
        <v>0</v>
      </c>
      <c r="BJ251" s="20" t="s">
        <v>86</v>
      </c>
      <c r="BK251" s="220">
        <f>ROUND(I251*H251,2)</f>
        <v>0</v>
      </c>
      <c r="BL251" s="20" t="s">
        <v>147</v>
      </c>
      <c r="BM251" s="219" t="s">
        <v>1061</v>
      </c>
    </row>
    <row r="252" s="2" customFormat="1">
      <c r="A252" s="41"/>
      <c r="B252" s="42"/>
      <c r="C252" s="43"/>
      <c r="D252" s="221" t="s">
        <v>149</v>
      </c>
      <c r="E252" s="43"/>
      <c r="F252" s="222" t="s">
        <v>1062</v>
      </c>
      <c r="G252" s="43"/>
      <c r="H252" s="43"/>
      <c r="I252" s="223"/>
      <c r="J252" s="43"/>
      <c r="K252" s="43"/>
      <c r="L252" s="47"/>
      <c r="M252" s="224"/>
      <c r="N252" s="225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149</v>
      </c>
      <c r="AU252" s="20" t="s">
        <v>88</v>
      </c>
    </row>
    <row r="253" s="13" customFormat="1">
      <c r="A253" s="13"/>
      <c r="B253" s="226"/>
      <c r="C253" s="227"/>
      <c r="D253" s="228" t="s">
        <v>151</v>
      </c>
      <c r="E253" s="229" t="s">
        <v>19</v>
      </c>
      <c r="F253" s="230" t="s">
        <v>1063</v>
      </c>
      <c r="G253" s="227"/>
      <c r="H253" s="231">
        <v>273.14999999999998</v>
      </c>
      <c r="I253" s="232"/>
      <c r="J253" s="227"/>
      <c r="K253" s="227"/>
      <c r="L253" s="233"/>
      <c r="M253" s="234"/>
      <c r="N253" s="235"/>
      <c r="O253" s="235"/>
      <c r="P253" s="235"/>
      <c r="Q253" s="235"/>
      <c r="R253" s="235"/>
      <c r="S253" s="235"/>
      <c r="T253" s="23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7" t="s">
        <v>151</v>
      </c>
      <c r="AU253" s="237" t="s">
        <v>88</v>
      </c>
      <c r="AV253" s="13" t="s">
        <v>88</v>
      </c>
      <c r="AW253" s="13" t="s">
        <v>37</v>
      </c>
      <c r="AX253" s="13" t="s">
        <v>86</v>
      </c>
      <c r="AY253" s="237" t="s">
        <v>140</v>
      </c>
    </row>
    <row r="254" s="2" customFormat="1" ht="24.15" customHeight="1">
      <c r="A254" s="41"/>
      <c r="B254" s="42"/>
      <c r="C254" s="208" t="s">
        <v>448</v>
      </c>
      <c r="D254" s="208" t="s">
        <v>142</v>
      </c>
      <c r="E254" s="209" t="s">
        <v>1064</v>
      </c>
      <c r="F254" s="210" t="s">
        <v>857</v>
      </c>
      <c r="G254" s="211" t="s">
        <v>193</v>
      </c>
      <c r="H254" s="212">
        <v>10.926</v>
      </c>
      <c r="I254" s="213"/>
      <c r="J254" s="214">
        <f>ROUND(I254*H254,2)</f>
        <v>0</v>
      </c>
      <c r="K254" s="210" t="s">
        <v>146</v>
      </c>
      <c r="L254" s="47"/>
      <c r="M254" s="215" t="s">
        <v>19</v>
      </c>
      <c r="N254" s="216" t="s">
        <v>49</v>
      </c>
      <c r="O254" s="87"/>
      <c r="P254" s="217">
        <f>O254*H254</f>
        <v>0</v>
      </c>
      <c r="Q254" s="217">
        <v>0</v>
      </c>
      <c r="R254" s="217">
        <f>Q254*H254</f>
        <v>0</v>
      </c>
      <c r="S254" s="217">
        <v>0</v>
      </c>
      <c r="T254" s="218">
        <f>S254*H254</f>
        <v>0</v>
      </c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R254" s="219" t="s">
        <v>147</v>
      </c>
      <c r="AT254" s="219" t="s">
        <v>142</v>
      </c>
      <c r="AU254" s="219" t="s">
        <v>88</v>
      </c>
      <c r="AY254" s="20" t="s">
        <v>140</v>
      </c>
      <c r="BE254" s="220">
        <f>IF(N254="základní",J254,0)</f>
        <v>0</v>
      </c>
      <c r="BF254" s="220">
        <f>IF(N254="snížená",J254,0)</f>
        <v>0</v>
      </c>
      <c r="BG254" s="220">
        <f>IF(N254="zákl. přenesená",J254,0)</f>
        <v>0</v>
      </c>
      <c r="BH254" s="220">
        <f>IF(N254="sníž. přenesená",J254,0)</f>
        <v>0</v>
      </c>
      <c r="BI254" s="220">
        <f>IF(N254="nulová",J254,0)</f>
        <v>0</v>
      </c>
      <c r="BJ254" s="20" t="s">
        <v>86</v>
      </c>
      <c r="BK254" s="220">
        <f>ROUND(I254*H254,2)</f>
        <v>0</v>
      </c>
      <c r="BL254" s="20" t="s">
        <v>147</v>
      </c>
      <c r="BM254" s="219" t="s">
        <v>1065</v>
      </c>
    </row>
    <row r="255" s="2" customFormat="1">
      <c r="A255" s="41"/>
      <c r="B255" s="42"/>
      <c r="C255" s="43"/>
      <c r="D255" s="221" t="s">
        <v>149</v>
      </c>
      <c r="E255" s="43"/>
      <c r="F255" s="222" t="s">
        <v>1066</v>
      </c>
      <c r="G255" s="43"/>
      <c r="H255" s="43"/>
      <c r="I255" s="223"/>
      <c r="J255" s="43"/>
      <c r="K255" s="43"/>
      <c r="L255" s="47"/>
      <c r="M255" s="224"/>
      <c r="N255" s="225"/>
      <c r="O255" s="87"/>
      <c r="P255" s="87"/>
      <c r="Q255" s="87"/>
      <c r="R255" s="87"/>
      <c r="S255" s="87"/>
      <c r="T255" s="88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20" t="s">
        <v>149</v>
      </c>
      <c r="AU255" s="20" t="s">
        <v>88</v>
      </c>
    </row>
    <row r="256" s="12" customFormat="1" ht="22.8" customHeight="1">
      <c r="A256" s="12"/>
      <c r="B256" s="192"/>
      <c r="C256" s="193"/>
      <c r="D256" s="194" t="s">
        <v>77</v>
      </c>
      <c r="E256" s="206" t="s">
        <v>432</v>
      </c>
      <c r="F256" s="206" t="s">
        <v>433</v>
      </c>
      <c r="G256" s="193"/>
      <c r="H256" s="193"/>
      <c r="I256" s="196"/>
      <c r="J256" s="207">
        <f>BK256</f>
        <v>0</v>
      </c>
      <c r="K256" s="193"/>
      <c r="L256" s="198"/>
      <c r="M256" s="199"/>
      <c r="N256" s="200"/>
      <c r="O256" s="200"/>
      <c r="P256" s="201">
        <f>SUM(P257:P258)</f>
        <v>0</v>
      </c>
      <c r="Q256" s="200"/>
      <c r="R256" s="201">
        <f>SUM(R257:R258)</f>
        <v>0</v>
      </c>
      <c r="S256" s="200"/>
      <c r="T256" s="202">
        <f>SUM(T257:T258)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3" t="s">
        <v>86</v>
      </c>
      <c r="AT256" s="204" t="s">
        <v>77</v>
      </c>
      <c r="AU256" s="204" t="s">
        <v>86</v>
      </c>
      <c r="AY256" s="203" t="s">
        <v>140</v>
      </c>
      <c r="BK256" s="205">
        <f>SUM(BK257:BK258)</f>
        <v>0</v>
      </c>
    </row>
    <row r="257" s="2" customFormat="1" ht="24.15" customHeight="1">
      <c r="A257" s="41"/>
      <c r="B257" s="42"/>
      <c r="C257" s="208" t="s">
        <v>453</v>
      </c>
      <c r="D257" s="208" t="s">
        <v>142</v>
      </c>
      <c r="E257" s="209" t="s">
        <v>1067</v>
      </c>
      <c r="F257" s="210" t="s">
        <v>1068</v>
      </c>
      <c r="G257" s="211" t="s">
        <v>193</v>
      </c>
      <c r="H257" s="212">
        <v>304.73200000000003</v>
      </c>
      <c r="I257" s="213"/>
      <c r="J257" s="214">
        <f>ROUND(I257*H257,2)</f>
        <v>0</v>
      </c>
      <c r="K257" s="210" t="s">
        <v>146</v>
      </c>
      <c r="L257" s="47"/>
      <c r="M257" s="215" t="s">
        <v>19</v>
      </c>
      <c r="N257" s="216" t="s">
        <v>49</v>
      </c>
      <c r="O257" s="87"/>
      <c r="P257" s="217">
        <f>O257*H257</f>
        <v>0</v>
      </c>
      <c r="Q257" s="217">
        <v>0</v>
      </c>
      <c r="R257" s="217">
        <f>Q257*H257</f>
        <v>0</v>
      </c>
      <c r="S257" s="217">
        <v>0</v>
      </c>
      <c r="T257" s="218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19" t="s">
        <v>147</v>
      </c>
      <c r="AT257" s="219" t="s">
        <v>142</v>
      </c>
      <c r="AU257" s="219" t="s">
        <v>88</v>
      </c>
      <c r="AY257" s="20" t="s">
        <v>140</v>
      </c>
      <c r="BE257" s="220">
        <f>IF(N257="základní",J257,0)</f>
        <v>0</v>
      </c>
      <c r="BF257" s="220">
        <f>IF(N257="snížená",J257,0)</f>
        <v>0</v>
      </c>
      <c r="BG257" s="220">
        <f>IF(N257="zákl. přenesená",J257,0)</f>
        <v>0</v>
      </c>
      <c r="BH257" s="220">
        <f>IF(N257="sníž. přenesená",J257,0)</f>
        <v>0</v>
      </c>
      <c r="BI257" s="220">
        <f>IF(N257="nulová",J257,0)</f>
        <v>0</v>
      </c>
      <c r="BJ257" s="20" t="s">
        <v>86</v>
      </c>
      <c r="BK257" s="220">
        <f>ROUND(I257*H257,2)</f>
        <v>0</v>
      </c>
      <c r="BL257" s="20" t="s">
        <v>147</v>
      </c>
      <c r="BM257" s="219" t="s">
        <v>1069</v>
      </c>
    </row>
    <row r="258" s="2" customFormat="1">
      <c r="A258" s="41"/>
      <c r="B258" s="42"/>
      <c r="C258" s="43"/>
      <c r="D258" s="221" t="s">
        <v>149</v>
      </c>
      <c r="E258" s="43"/>
      <c r="F258" s="222" t="s">
        <v>1070</v>
      </c>
      <c r="G258" s="43"/>
      <c r="H258" s="43"/>
      <c r="I258" s="223"/>
      <c r="J258" s="43"/>
      <c r="K258" s="43"/>
      <c r="L258" s="47"/>
      <c r="M258" s="224"/>
      <c r="N258" s="225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149</v>
      </c>
      <c r="AU258" s="20" t="s">
        <v>88</v>
      </c>
    </row>
    <row r="259" s="12" customFormat="1" ht="25.92" customHeight="1">
      <c r="A259" s="12"/>
      <c r="B259" s="192"/>
      <c r="C259" s="193"/>
      <c r="D259" s="194" t="s">
        <v>77</v>
      </c>
      <c r="E259" s="195" t="s">
        <v>439</v>
      </c>
      <c r="F259" s="195" t="s">
        <v>440</v>
      </c>
      <c r="G259" s="193"/>
      <c r="H259" s="193"/>
      <c r="I259" s="196"/>
      <c r="J259" s="197">
        <f>BK259</f>
        <v>0</v>
      </c>
      <c r="K259" s="193"/>
      <c r="L259" s="198"/>
      <c r="M259" s="199"/>
      <c r="N259" s="200"/>
      <c r="O259" s="200"/>
      <c r="P259" s="201">
        <f>P260</f>
        <v>0</v>
      </c>
      <c r="Q259" s="200"/>
      <c r="R259" s="201">
        <f>R260</f>
        <v>0</v>
      </c>
      <c r="S259" s="200"/>
      <c r="T259" s="202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03" t="s">
        <v>88</v>
      </c>
      <c r="AT259" s="204" t="s">
        <v>77</v>
      </c>
      <c r="AU259" s="204" t="s">
        <v>78</v>
      </c>
      <c r="AY259" s="203" t="s">
        <v>140</v>
      </c>
      <c r="BK259" s="205">
        <f>BK260</f>
        <v>0</v>
      </c>
    </row>
    <row r="260" s="12" customFormat="1" ht="22.8" customHeight="1">
      <c r="A260" s="12"/>
      <c r="B260" s="192"/>
      <c r="C260" s="193"/>
      <c r="D260" s="194" t="s">
        <v>77</v>
      </c>
      <c r="E260" s="206" t="s">
        <v>468</v>
      </c>
      <c r="F260" s="206" t="s">
        <v>469</v>
      </c>
      <c r="G260" s="193"/>
      <c r="H260" s="193"/>
      <c r="I260" s="196"/>
      <c r="J260" s="207">
        <f>BK260</f>
        <v>0</v>
      </c>
      <c r="K260" s="193"/>
      <c r="L260" s="198"/>
      <c r="M260" s="199"/>
      <c r="N260" s="200"/>
      <c r="O260" s="200"/>
      <c r="P260" s="201">
        <f>SUM(P261:P264)</f>
        <v>0</v>
      </c>
      <c r="Q260" s="200"/>
      <c r="R260" s="201">
        <f>SUM(R261:R264)</f>
        <v>0</v>
      </c>
      <c r="S260" s="200"/>
      <c r="T260" s="202">
        <f>SUM(T261:T264)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3" t="s">
        <v>88</v>
      </c>
      <c r="AT260" s="204" t="s">
        <v>77</v>
      </c>
      <c r="AU260" s="204" t="s">
        <v>86</v>
      </c>
      <c r="AY260" s="203" t="s">
        <v>140</v>
      </c>
      <c r="BK260" s="205">
        <f>SUM(BK261:BK264)</f>
        <v>0</v>
      </c>
    </row>
    <row r="261" s="2" customFormat="1" ht="16.5" customHeight="1">
      <c r="A261" s="41"/>
      <c r="B261" s="42"/>
      <c r="C261" s="208" t="s">
        <v>459</v>
      </c>
      <c r="D261" s="208" t="s">
        <v>142</v>
      </c>
      <c r="E261" s="209" t="s">
        <v>1071</v>
      </c>
      <c r="F261" s="210" t="s">
        <v>1072</v>
      </c>
      <c r="G261" s="211" t="s">
        <v>345</v>
      </c>
      <c r="H261" s="212">
        <v>24.399999999999999</v>
      </c>
      <c r="I261" s="213"/>
      <c r="J261" s="214">
        <f>ROUND(I261*H261,2)</f>
        <v>0</v>
      </c>
      <c r="K261" s="210" t="s">
        <v>19</v>
      </c>
      <c r="L261" s="47"/>
      <c r="M261" s="215" t="s">
        <v>19</v>
      </c>
      <c r="N261" s="216" t="s">
        <v>49</v>
      </c>
      <c r="O261" s="87"/>
      <c r="P261" s="217">
        <f>O261*H261</f>
        <v>0</v>
      </c>
      <c r="Q261" s="217">
        <v>0</v>
      </c>
      <c r="R261" s="217">
        <f>Q261*H261</f>
        <v>0</v>
      </c>
      <c r="S261" s="217">
        <v>0</v>
      </c>
      <c r="T261" s="218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19" t="s">
        <v>248</v>
      </c>
      <c r="AT261" s="219" t="s">
        <v>142</v>
      </c>
      <c r="AU261" s="219" t="s">
        <v>88</v>
      </c>
      <c r="AY261" s="20" t="s">
        <v>140</v>
      </c>
      <c r="BE261" s="220">
        <f>IF(N261="základní",J261,0)</f>
        <v>0</v>
      </c>
      <c r="BF261" s="220">
        <f>IF(N261="snížená",J261,0)</f>
        <v>0</v>
      </c>
      <c r="BG261" s="220">
        <f>IF(N261="zákl. přenesená",J261,0)</f>
        <v>0</v>
      </c>
      <c r="BH261" s="220">
        <f>IF(N261="sníž. přenesená",J261,0)</f>
        <v>0</v>
      </c>
      <c r="BI261" s="220">
        <f>IF(N261="nulová",J261,0)</f>
        <v>0</v>
      </c>
      <c r="BJ261" s="20" t="s">
        <v>86</v>
      </c>
      <c r="BK261" s="220">
        <f>ROUND(I261*H261,2)</f>
        <v>0</v>
      </c>
      <c r="BL261" s="20" t="s">
        <v>248</v>
      </c>
      <c r="BM261" s="219" t="s">
        <v>1073</v>
      </c>
    </row>
    <row r="262" s="13" customFormat="1">
      <c r="A262" s="13"/>
      <c r="B262" s="226"/>
      <c r="C262" s="227"/>
      <c r="D262" s="228" t="s">
        <v>151</v>
      </c>
      <c r="E262" s="229" t="s">
        <v>19</v>
      </c>
      <c r="F262" s="230" t="s">
        <v>1074</v>
      </c>
      <c r="G262" s="227"/>
      <c r="H262" s="231">
        <v>24.399999999999999</v>
      </c>
      <c r="I262" s="232"/>
      <c r="J262" s="227"/>
      <c r="K262" s="227"/>
      <c r="L262" s="233"/>
      <c r="M262" s="234"/>
      <c r="N262" s="235"/>
      <c r="O262" s="235"/>
      <c r="P262" s="235"/>
      <c r="Q262" s="235"/>
      <c r="R262" s="235"/>
      <c r="S262" s="235"/>
      <c r="T262" s="23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7" t="s">
        <v>151</v>
      </c>
      <c r="AU262" s="237" t="s">
        <v>88</v>
      </c>
      <c r="AV262" s="13" t="s">
        <v>88</v>
      </c>
      <c r="AW262" s="13" t="s">
        <v>37</v>
      </c>
      <c r="AX262" s="13" t="s">
        <v>86</v>
      </c>
      <c r="AY262" s="237" t="s">
        <v>140</v>
      </c>
    </row>
    <row r="263" s="2" customFormat="1" ht="24.15" customHeight="1">
      <c r="A263" s="41"/>
      <c r="B263" s="42"/>
      <c r="C263" s="208" t="s">
        <v>462</v>
      </c>
      <c r="D263" s="208" t="s">
        <v>142</v>
      </c>
      <c r="E263" s="209" t="s">
        <v>1075</v>
      </c>
      <c r="F263" s="210" t="s">
        <v>1076</v>
      </c>
      <c r="G263" s="211" t="s">
        <v>465</v>
      </c>
      <c r="H263" s="271"/>
      <c r="I263" s="213"/>
      <c r="J263" s="214">
        <f>ROUND(I263*H263,2)</f>
        <v>0</v>
      </c>
      <c r="K263" s="210" t="s">
        <v>146</v>
      </c>
      <c r="L263" s="47"/>
      <c r="M263" s="215" t="s">
        <v>19</v>
      </c>
      <c r="N263" s="216" t="s">
        <v>49</v>
      </c>
      <c r="O263" s="87"/>
      <c r="P263" s="217">
        <f>O263*H263</f>
        <v>0</v>
      </c>
      <c r="Q263" s="217">
        <v>0</v>
      </c>
      <c r="R263" s="217">
        <f>Q263*H263</f>
        <v>0</v>
      </c>
      <c r="S263" s="217">
        <v>0</v>
      </c>
      <c r="T263" s="218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19" t="s">
        <v>248</v>
      </c>
      <c r="AT263" s="219" t="s">
        <v>142</v>
      </c>
      <c r="AU263" s="219" t="s">
        <v>88</v>
      </c>
      <c r="AY263" s="20" t="s">
        <v>140</v>
      </c>
      <c r="BE263" s="220">
        <f>IF(N263="základní",J263,0)</f>
        <v>0</v>
      </c>
      <c r="BF263" s="220">
        <f>IF(N263="snížená",J263,0)</f>
        <v>0</v>
      </c>
      <c r="BG263" s="220">
        <f>IF(N263="zákl. přenesená",J263,0)</f>
        <v>0</v>
      </c>
      <c r="BH263" s="220">
        <f>IF(N263="sníž. přenesená",J263,0)</f>
        <v>0</v>
      </c>
      <c r="BI263" s="220">
        <f>IF(N263="nulová",J263,0)</f>
        <v>0</v>
      </c>
      <c r="BJ263" s="20" t="s">
        <v>86</v>
      </c>
      <c r="BK263" s="220">
        <f>ROUND(I263*H263,2)</f>
        <v>0</v>
      </c>
      <c r="BL263" s="20" t="s">
        <v>248</v>
      </c>
      <c r="BM263" s="219" t="s">
        <v>1077</v>
      </c>
    </row>
    <row r="264" s="2" customFormat="1">
      <c r="A264" s="41"/>
      <c r="B264" s="42"/>
      <c r="C264" s="43"/>
      <c r="D264" s="221" t="s">
        <v>149</v>
      </c>
      <c r="E264" s="43"/>
      <c r="F264" s="222" t="s">
        <v>1078</v>
      </c>
      <c r="G264" s="43"/>
      <c r="H264" s="43"/>
      <c r="I264" s="223"/>
      <c r="J264" s="43"/>
      <c r="K264" s="43"/>
      <c r="L264" s="47"/>
      <c r="M264" s="272"/>
      <c r="N264" s="273"/>
      <c r="O264" s="274"/>
      <c r="P264" s="274"/>
      <c r="Q264" s="274"/>
      <c r="R264" s="274"/>
      <c r="S264" s="274"/>
      <c r="T264" s="275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T264" s="20" t="s">
        <v>149</v>
      </c>
      <c r="AU264" s="20" t="s">
        <v>88</v>
      </c>
    </row>
    <row r="265" s="2" customFormat="1" ht="6.96" customHeight="1">
      <c r="A265" s="41"/>
      <c r="B265" s="62"/>
      <c r="C265" s="63"/>
      <c r="D265" s="63"/>
      <c r="E265" s="63"/>
      <c r="F265" s="63"/>
      <c r="G265" s="63"/>
      <c r="H265" s="63"/>
      <c r="I265" s="63"/>
      <c r="J265" s="63"/>
      <c r="K265" s="63"/>
      <c r="L265" s="47"/>
      <c r="M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</row>
  </sheetData>
  <sheetProtection sheet="1" autoFilter="0" formatColumns="0" formatRows="0" objects="1" scenarios="1" spinCount="100000" saltValue="bhHCsoge0zN+YtlczcM9p9Ku4C3pDf3IOn82w3lQ40hCFCDG0JJpbdkftvUUooV4QSAXjtrNkWjN75VgTHwFvQ==" hashValue="zePLUH2K+992zQeiKj/LZxEyzrle6liVJk/lgvP6KnmfQKdlS1OjvXOZqpk6mkDvm1r51/nx8bb6I1dJKRgr2A==" algorithmName="SHA-512" password="CC35"/>
  <autoFilter ref="C87:K264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5_02/131251103"/>
    <hyperlink ref="F99" r:id="rId2" display="https://podminky.urs.cz/item/CS_URS_2025_02/132251104"/>
    <hyperlink ref="F105" r:id="rId3" display="https://podminky.urs.cz/item/CS_URS_2025_02/162751117"/>
    <hyperlink ref="F112" r:id="rId4" display="https://podminky.urs.cz/item/CS_URS_2025_02/162751119"/>
    <hyperlink ref="F116" r:id="rId5" display="https://podminky.urs.cz/item/CS_URS_2025_02/167151111"/>
    <hyperlink ref="F120" r:id="rId6" display="https://podminky.urs.cz/item/CS_URS_2025_02/171201221"/>
    <hyperlink ref="F124" r:id="rId7" display="https://podminky.urs.cz/item/CS_URS_2025_02/171251201"/>
    <hyperlink ref="F128" r:id="rId8" display="https://podminky.urs.cz/item/CS_URS_2025_02/174151101"/>
    <hyperlink ref="F142" r:id="rId9" display="https://podminky.urs.cz/item/CS_URS_2025_02/175151101"/>
    <hyperlink ref="F154" r:id="rId10" display="https://podminky.urs.cz/item/CS_URS_2025_02/181951112"/>
    <hyperlink ref="F159" r:id="rId11" display="https://podminky.urs.cz/item/CS_URS_2025_02/213141111"/>
    <hyperlink ref="F164" r:id="rId12" display="https://podminky.urs.cz/item/CS_URS_2025_02/213141131"/>
    <hyperlink ref="F170" r:id="rId13" display="https://podminky.urs.cz/item/CS_URS_2025_02/271532211"/>
    <hyperlink ref="F173" r:id="rId14" display="https://podminky.urs.cz/item/CS_URS_2025_02/271532212"/>
    <hyperlink ref="F177" r:id="rId15" display="https://podminky.urs.cz/item/CS_URS_2025_02/380321662"/>
    <hyperlink ref="F180" r:id="rId16" display="https://podminky.urs.cz/item/CS_URS_2025_02/380356211"/>
    <hyperlink ref="F185" r:id="rId17" display="https://podminky.urs.cz/item/CS_URS_2025_02/380356212"/>
    <hyperlink ref="F187" r:id="rId18" display="https://podminky.urs.cz/item/CS_URS_2025_02/380361006"/>
    <hyperlink ref="F192" r:id="rId19" display="https://podminky.urs.cz/item/CS_URS_2025_02/871373123"/>
    <hyperlink ref="F199" r:id="rId20" display="https://podminky.urs.cz/item/CS_URS_2025_02/897171124"/>
    <hyperlink ref="F202" r:id="rId21" display="https://podminky.urs.cz/item/CS_URS_2025_02/897173124"/>
    <hyperlink ref="F207" r:id="rId22" display="https://podminky.urs.cz/item/CS_URS_2025_02/871313123"/>
    <hyperlink ref="F215" r:id="rId23" display="https://podminky.urs.cz/item/CS_URS_2025_02/871353123"/>
    <hyperlink ref="F224" r:id="rId24" display="https://podminky.urs.cz/item/CS_URS_2025_02/877310310"/>
    <hyperlink ref="F230" r:id="rId25" display="https://podminky.urs.cz/item/CS_URS_2025_02/877350320"/>
    <hyperlink ref="F234" r:id="rId26" display="https://podminky.urs.cz/item/CS_URS_2025_02/877350330"/>
    <hyperlink ref="F238" r:id="rId27" display="https://podminky.urs.cz/item/CS_URS_2025_02/894811133"/>
    <hyperlink ref="F243" r:id="rId28" display="https://podminky.urs.cz/item/CS_URS_2025_02/894812062"/>
    <hyperlink ref="F250" r:id="rId29" display="https://podminky.urs.cz/item/CS_URS_2025_02/997013501"/>
    <hyperlink ref="F252" r:id="rId30" display="https://podminky.urs.cz/item/CS_URS_2025_02/997013509"/>
    <hyperlink ref="F255" r:id="rId31" display="https://podminky.urs.cz/item/CS_URS_2025_02/997013602"/>
    <hyperlink ref="F258" r:id="rId32" display="https://podminky.urs.cz/item/CS_URS_2025_02/998276101"/>
    <hyperlink ref="F264" r:id="rId33" display="https://podminky.urs.cz/item/CS_URS_2025_02/9987673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100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88</v>
      </c>
    </row>
    <row r="4" s="1" customFormat="1" ht="24.96" customHeight="1">
      <c r="B4" s="23"/>
      <c r="D4" s="134" t="s">
        <v>108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Hnojiště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109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1079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9. 9. 2025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28</v>
      </c>
      <c r="F15" s="41"/>
      <c r="G15" s="41"/>
      <c r="H15" s="41"/>
      <c r="I15" s="136" t="s">
        <v>29</v>
      </c>
      <c r="J15" s="140" t="s">
        <v>30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29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26</v>
      </c>
      <c r="J20" s="140" t="s">
        <v>34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35</v>
      </c>
      <c r="F21" s="41"/>
      <c r="G21" s="41"/>
      <c r="H21" s="41"/>
      <c r="I21" s="136" t="s">
        <v>29</v>
      </c>
      <c r="J21" s="140" t="s">
        <v>36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38</v>
      </c>
      <c r="E23" s="41"/>
      <c r="F23" s="41"/>
      <c r="G23" s="41"/>
      <c r="H23" s="41"/>
      <c r="I23" s="136" t="s">
        <v>26</v>
      </c>
      <c r="J23" s="140" t="s">
        <v>39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40</v>
      </c>
      <c r="F24" s="41"/>
      <c r="G24" s="41"/>
      <c r="H24" s="41"/>
      <c r="I24" s="136" t="s">
        <v>29</v>
      </c>
      <c r="J24" s="140" t="s">
        <v>41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2"/>
      <c r="B27" s="143"/>
      <c r="C27" s="142"/>
      <c r="D27" s="142"/>
      <c r="E27" s="144" t="s">
        <v>43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ROUND(J83,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ROUND((SUM(BE83:BE108)),  2)</f>
        <v>0</v>
      </c>
      <c r="G33" s="41"/>
      <c r="H33" s="41"/>
      <c r="I33" s="152">
        <v>0.20999999999999999</v>
      </c>
      <c r="J33" s="151">
        <f>ROUND(((SUM(BE83:BE108))*I33),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ROUND((SUM(BF83:BF108)),  2)</f>
        <v>0</v>
      </c>
      <c r="G34" s="41"/>
      <c r="H34" s="41"/>
      <c r="I34" s="152">
        <v>0.12</v>
      </c>
      <c r="J34" s="151">
        <f>ROUND(((SUM(BF83:BF108))*I34),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ROUND((SUM(BG83:BG108)),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ROUND((SUM(BH83:BH108)),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ROUND((SUM(BI83:BI108)),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111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Hnojiště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109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VRN - Vedlejší rozpočtové náklady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Droužkovická 291, 431 41 Údlice</v>
      </c>
      <c r="G52" s="43"/>
      <c r="H52" s="43"/>
      <c r="I52" s="35" t="s">
        <v>23</v>
      </c>
      <c r="J52" s="75" t="str">
        <f>IF(J12="","",J12)</f>
        <v>9. 9. 2025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VAIGL A SYN spol. s r.o.</v>
      </c>
      <c r="G54" s="43"/>
      <c r="H54" s="43"/>
      <c r="I54" s="35" t="s">
        <v>33</v>
      </c>
      <c r="J54" s="39" t="str">
        <f>E21</f>
        <v>ipon-arch, s.r.o.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38</v>
      </c>
      <c r="J55" s="39" t="str">
        <f>E24</f>
        <v>Kroupa &amp; Štěpánek stavby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112</v>
      </c>
      <c r="D57" s="166"/>
      <c r="E57" s="166"/>
      <c r="F57" s="166"/>
      <c r="G57" s="166"/>
      <c r="H57" s="166"/>
      <c r="I57" s="166"/>
      <c r="J57" s="167" t="s">
        <v>113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J83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114</v>
      </c>
    </row>
    <row r="60" s="9" customFormat="1" ht="24.96" customHeight="1">
      <c r="A60" s="9"/>
      <c r="B60" s="169"/>
      <c r="C60" s="170"/>
      <c r="D60" s="171" t="s">
        <v>1079</v>
      </c>
      <c r="E60" s="172"/>
      <c r="F60" s="172"/>
      <c r="G60" s="172"/>
      <c r="H60" s="172"/>
      <c r="I60" s="172"/>
      <c r="J60" s="173">
        <f>J84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1080</v>
      </c>
      <c r="E61" s="178"/>
      <c r="F61" s="178"/>
      <c r="G61" s="178"/>
      <c r="H61" s="178"/>
      <c r="I61" s="178"/>
      <c r="J61" s="179">
        <f>J85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1081</v>
      </c>
      <c r="E62" s="178"/>
      <c r="F62" s="178"/>
      <c r="G62" s="178"/>
      <c r="H62" s="178"/>
      <c r="I62" s="178"/>
      <c r="J62" s="179">
        <f>J95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1082</v>
      </c>
      <c r="E63" s="178"/>
      <c r="F63" s="178"/>
      <c r="G63" s="178"/>
      <c r="H63" s="178"/>
      <c r="I63" s="178"/>
      <c r="J63" s="179">
        <f>J104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3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3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9" s="2" customFormat="1" ht="6.96" customHeight="1">
      <c r="A69" s="41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13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24.96" customHeight="1">
      <c r="A70" s="41"/>
      <c r="B70" s="42"/>
      <c r="C70" s="26" t="s">
        <v>125</v>
      </c>
      <c r="D70" s="43"/>
      <c r="E70" s="43"/>
      <c r="F70" s="43"/>
      <c r="G70" s="43"/>
      <c r="H70" s="43"/>
      <c r="I70" s="43"/>
      <c r="J70" s="43"/>
      <c r="K70" s="43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16</v>
      </c>
      <c r="D72" s="43"/>
      <c r="E72" s="43"/>
      <c r="F72" s="43"/>
      <c r="G72" s="43"/>
      <c r="H72" s="43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164" t="str">
        <f>E7</f>
        <v>Hnojiště</v>
      </c>
      <c r="F73" s="35"/>
      <c r="G73" s="35"/>
      <c r="H73" s="35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109</v>
      </c>
      <c r="D74" s="43"/>
      <c r="E74" s="43"/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72" t="str">
        <f>E9</f>
        <v>VRN - Vedlejší rozpočtové náklady</v>
      </c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21</v>
      </c>
      <c r="D77" s="43"/>
      <c r="E77" s="43"/>
      <c r="F77" s="30" t="str">
        <f>F12</f>
        <v>Droužkovická 291, 431 41 Údlice</v>
      </c>
      <c r="G77" s="43"/>
      <c r="H77" s="43"/>
      <c r="I77" s="35" t="s">
        <v>23</v>
      </c>
      <c r="J77" s="75" t="str">
        <f>IF(J12="","",J12)</f>
        <v>9. 9. 2025</v>
      </c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5.15" customHeight="1">
      <c r="A79" s="41"/>
      <c r="B79" s="42"/>
      <c r="C79" s="35" t="s">
        <v>25</v>
      </c>
      <c r="D79" s="43"/>
      <c r="E79" s="43"/>
      <c r="F79" s="30" t="str">
        <f>E15</f>
        <v>VAIGL A SYN spol. s r.o.</v>
      </c>
      <c r="G79" s="43"/>
      <c r="H79" s="43"/>
      <c r="I79" s="35" t="s">
        <v>33</v>
      </c>
      <c r="J79" s="39" t="str">
        <f>E21</f>
        <v>ipon-arch, s.r.o.</v>
      </c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25.65" customHeight="1">
      <c r="A80" s="41"/>
      <c r="B80" s="42"/>
      <c r="C80" s="35" t="s">
        <v>31</v>
      </c>
      <c r="D80" s="43"/>
      <c r="E80" s="43"/>
      <c r="F80" s="30" t="str">
        <f>IF(E18="","",E18)</f>
        <v>Vyplň údaj</v>
      </c>
      <c r="G80" s="43"/>
      <c r="H80" s="43"/>
      <c r="I80" s="35" t="s">
        <v>38</v>
      </c>
      <c r="J80" s="39" t="str">
        <f>E24</f>
        <v>Kroupa &amp; Štěpánek stavby</v>
      </c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0.32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1" customFormat="1" ht="29.28" customHeight="1">
      <c r="A82" s="181"/>
      <c r="B82" s="182"/>
      <c r="C82" s="183" t="s">
        <v>126</v>
      </c>
      <c r="D82" s="184" t="s">
        <v>63</v>
      </c>
      <c r="E82" s="184" t="s">
        <v>59</v>
      </c>
      <c r="F82" s="184" t="s">
        <v>60</v>
      </c>
      <c r="G82" s="184" t="s">
        <v>127</v>
      </c>
      <c r="H82" s="184" t="s">
        <v>128</v>
      </c>
      <c r="I82" s="184" t="s">
        <v>129</v>
      </c>
      <c r="J82" s="184" t="s">
        <v>113</v>
      </c>
      <c r="K82" s="185" t="s">
        <v>130</v>
      </c>
      <c r="L82" s="186"/>
      <c r="M82" s="95" t="s">
        <v>19</v>
      </c>
      <c r="N82" s="96" t="s">
        <v>48</v>
      </c>
      <c r="O82" s="96" t="s">
        <v>131</v>
      </c>
      <c r="P82" s="96" t="s">
        <v>132</v>
      </c>
      <c r="Q82" s="96" t="s">
        <v>133</v>
      </c>
      <c r="R82" s="96" t="s">
        <v>134</v>
      </c>
      <c r="S82" s="96" t="s">
        <v>135</v>
      </c>
      <c r="T82" s="97" t="s">
        <v>136</v>
      </c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</row>
    <row r="83" s="2" customFormat="1" ht="22.8" customHeight="1">
      <c r="A83" s="41"/>
      <c r="B83" s="42"/>
      <c r="C83" s="102" t="s">
        <v>137</v>
      </c>
      <c r="D83" s="43"/>
      <c r="E83" s="43"/>
      <c r="F83" s="43"/>
      <c r="G83" s="43"/>
      <c r="H83" s="43"/>
      <c r="I83" s="43"/>
      <c r="J83" s="187">
        <f>BK83</f>
        <v>0</v>
      </c>
      <c r="K83" s="43"/>
      <c r="L83" s="47"/>
      <c r="M83" s="98"/>
      <c r="N83" s="188"/>
      <c r="O83" s="99"/>
      <c r="P83" s="189">
        <f>P84</f>
        <v>0</v>
      </c>
      <c r="Q83" s="99"/>
      <c r="R83" s="189">
        <f>R84</f>
        <v>0</v>
      </c>
      <c r="S83" s="99"/>
      <c r="T83" s="190">
        <f>T84</f>
        <v>0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T83" s="20" t="s">
        <v>77</v>
      </c>
      <c r="AU83" s="20" t="s">
        <v>114</v>
      </c>
      <c r="BK83" s="191">
        <f>BK84</f>
        <v>0</v>
      </c>
    </row>
    <row r="84" s="12" customFormat="1" ht="25.92" customHeight="1">
      <c r="A84" s="12"/>
      <c r="B84" s="192"/>
      <c r="C84" s="193"/>
      <c r="D84" s="194" t="s">
        <v>77</v>
      </c>
      <c r="E84" s="195" t="s">
        <v>98</v>
      </c>
      <c r="F84" s="195" t="s">
        <v>99</v>
      </c>
      <c r="G84" s="193"/>
      <c r="H84" s="193"/>
      <c r="I84" s="196"/>
      <c r="J84" s="197">
        <f>BK84</f>
        <v>0</v>
      </c>
      <c r="K84" s="193"/>
      <c r="L84" s="198"/>
      <c r="M84" s="199"/>
      <c r="N84" s="200"/>
      <c r="O84" s="200"/>
      <c r="P84" s="201">
        <f>P85+P95+P104</f>
        <v>0</v>
      </c>
      <c r="Q84" s="200"/>
      <c r="R84" s="201">
        <f>R85+R95+R104</f>
        <v>0</v>
      </c>
      <c r="S84" s="200"/>
      <c r="T84" s="202">
        <f>T85+T95+T104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3" t="s">
        <v>169</v>
      </c>
      <c r="AT84" s="204" t="s">
        <v>77</v>
      </c>
      <c r="AU84" s="204" t="s">
        <v>78</v>
      </c>
      <c r="AY84" s="203" t="s">
        <v>140</v>
      </c>
      <c r="BK84" s="205">
        <f>BK85+BK95+BK104</f>
        <v>0</v>
      </c>
    </row>
    <row r="85" s="12" customFormat="1" ht="22.8" customHeight="1">
      <c r="A85" s="12"/>
      <c r="B85" s="192"/>
      <c r="C85" s="193"/>
      <c r="D85" s="194" t="s">
        <v>77</v>
      </c>
      <c r="E85" s="206" t="s">
        <v>1083</v>
      </c>
      <c r="F85" s="206" t="s">
        <v>1084</v>
      </c>
      <c r="G85" s="193"/>
      <c r="H85" s="193"/>
      <c r="I85" s="196"/>
      <c r="J85" s="207">
        <f>BK85</f>
        <v>0</v>
      </c>
      <c r="K85" s="193"/>
      <c r="L85" s="198"/>
      <c r="M85" s="199"/>
      <c r="N85" s="200"/>
      <c r="O85" s="200"/>
      <c r="P85" s="201">
        <f>SUM(P86:P94)</f>
        <v>0</v>
      </c>
      <c r="Q85" s="200"/>
      <c r="R85" s="201">
        <f>SUM(R86:R94)</f>
        <v>0</v>
      </c>
      <c r="S85" s="200"/>
      <c r="T85" s="202">
        <f>SUM(T86:T94)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3" t="s">
        <v>169</v>
      </c>
      <c r="AT85" s="204" t="s">
        <v>77</v>
      </c>
      <c r="AU85" s="204" t="s">
        <v>86</v>
      </c>
      <c r="AY85" s="203" t="s">
        <v>140</v>
      </c>
      <c r="BK85" s="205">
        <f>SUM(BK86:BK94)</f>
        <v>0</v>
      </c>
    </row>
    <row r="86" s="2" customFormat="1" ht="16.5" customHeight="1">
      <c r="A86" s="41"/>
      <c r="B86" s="42"/>
      <c r="C86" s="208" t="s">
        <v>86</v>
      </c>
      <c r="D86" s="208" t="s">
        <v>142</v>
      </c>
      <c r="E86" s="209" t="s">
        <v>1085</v>
      </c>
      <c r="F86" s="210" t="s">
        <v>1084</v>
      </c>
      <c r="G86" s="211" t="s">
        <v>310</v>
      </c>
      <c r="H86" s="212">
        <v>1</v>
      </c>
      <c r="I86" s="213"/>
      <c r="J86" s="214">
        <f>ROUND(I86*H86,2)</f>
        <v>0</v>
      </c>
      <c r="K86" s="210" t="s">
        <v>19</v>
      </c>
      <c r="L86" s="47"/>
      <c r="M86" s="215" t="s">
        <v>19</v>
      </c>
      <c r="N86" s="216" t="s">
        <v>49</v>
      </c>
      <c r="O86" s="87"/>
      <c r="P86" s="217">
        <f>O86*H86</f>
        <v>0</v>
      </c>
      <c r="Q86" s="217">
        <v>0</v>
      </c>
      <c r="R86" s="217">
        <f>Q86*H86</f>
        <v>0</v>
      </c>
      <c r="S86" s="217">
        <v>0</v>
      </c>
      <c r="T86" s="218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19" t="s">
        <v>1086</v>
      </c>
      <c r="AT86" s="219" t="s">
        <v>142</v>
      </c>
      <c r="AU86" s="219" t="s">
        <v>88</v>
      </c>
      <c r="AY86" s="20" t="s">
        <v>140</v>
      </c>
      <c r="BE86" s="220">
        <f>IF(N86="základní",J86,0)</f>
        <v>0</v>
      </c>
      <c r="BF86" s="220">
        <f>IF(N86="snížená",J86,0)</f>
        <v>0</v>
      </c>
      <c r="BG86" s="220">
        <f>IF(N86="zákl. přenesená",J86,0)</f>
        <v>0</v>
      </c>
      <c r="BH86" s="220">
        <f>IF(N86="sníž. přenesená",J86,0)</f>
        <v>0</v>
      </c>
      <c r="BI86" s="220">
        <f>IF(N86="nulová",J86,0)</f>
        <v>0</v>
      </c>
      <c r="BJ86" s="20" t="s">
        <v>86</v>
      </c>
      <c r="BK86" s="220">
        <f>ROUND(I86*H86,2)</f>
        <v>0</v>
      </c>
      <c r="BL86" s="20" t="s">
        <v>1086</v>
      </c>
      <c r="BM86" s="219" t="s">
        <v>1087</v>
      </c>
    </row>
    <row r="87" s="2" customFormat="1" ht="16.5" customHeight="1">
      <c r="A87" s="41"/>
      <c r="B87" s="42"/>
      <c r="C87" s="208" t="s">
        <v>88</v>
      </c>
      <c r="D87" s="208" t="s">
        <v>142</v>
      </c>
      <c r="E87" s="209" t="s">
        <v>1088</v>
      </c>
      <c r="F87" s="210" t="s">
        <v>1089</v>
      </c>
      <c r="G87" s="211" t="s">
        <v>310</v>
      </c>
      <c r="H87" s="212">
        <v>1</v>
      </c>
      <c r="I87" s="213"/>
      <c r="J87" s="214">
        <f>ROUND(I87*H87,2)</f>
        <v>0</v>
      </c>
      <c r="K87" s="210" t="s">
        <v>146</v>
      </c>
      <c r="L87" s="47"/>
      <c r="M87" s="215" t="s">
        <v>19</v>
      </c>
      <c r="N87" s="216" t="s">
        <v>49</v>
      </c>
      <c r="O87" s="87"/>
      <c r="P87" s="217">
        <f>O87*H87</f>
        <v>0</v>
      </c>
      <c r="Q87" s="217">
        <v>0</v>
      </c>
      <c r="R87" s="217">
        <f>Q87*H87</f>
        <v>0</v>
      </c>
      <c r="S87" s="217">
        <v>0</v>
      </c>
      <c r="T87" s="218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9" t="s">
        <v>1086</v>
      </c>
      <c r="AT87" s="219" t="s">
        <v>142</v>
      </c>
      <c r="AU87" s="219" t="s">
        <v>88</v>
      </c>
      <c r="AY87" s="20" t="s">
        <v>140</v>
      </c>
      <c r="BE87" s="220">
        <f>IF(N87="základní",J87,0)</f>
        <v>0</v>
      </c>
      <c r="BF87" s="220">
        <f>IF(N87="snížená",J87,0)</f>
        <v>0</v>
      </c>
      <c r="BG87" s="220">
        <f>IF(N87="zákl. přenesená",J87,0)</f>
        <v>0</v>
      </c>
      <c r="BH87" s="220">
        <f>IF(N87="sníž. přenesená",J87,0)</f>
        <v>0</v>
      </c>
      <c r="BI87" s="220">
        <f>IF(N87="nulová",J87,0)</f>
        <v>0</v>
      </c>
      <c r="BJ87" s="20" t="s">
        <v>86</v>
      </c>
      <c r="BK87" s="220">
        <f>ROUND(I87*H87,2)</f>
        <v>0</v>
      </c>
      <c r="BL87" s="20" t="s">
        <v>1086</v>
      </c>
      <c r="BM87" s="219" t="s">
        <v>1090</v>
      </c>
    </row>
    <row r="88" s="2" customFormat="1">
      <c r="A88" s="41"/>
      <c r="B88" s="42"/>
      <c r="C88" s="43"/>
      <c r="D88" s="221" t="s">
        <v>149</v>
      </c>
      <c r="E88" s="43"/>
      <c r="F88" s="222" t="s">
        <v>1091</v>
      </c>
      <c r="G88" s="43"/>
      <c r="H88" s="43"/>
      <c r="I88" s="223"/>
      <c r="J88" s="43"/>
      <c r="K88" s="43"/>
      <c r="L88" s="47"/>
      <c r="M88" s="224"/>
      <c r="N88" s="225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149</v>
      </c>
      <c r="AU88" s="20" t="s">
        <v>88</v>
      </c>
    </row>
    <row r="89" s="2" customFormat="1" ht="16.5" customHeight="1">
      <c r="A89" s="41"/>
      <c r="B89" s="42"/>
      <c r="C89" s="208" t="s">
        <v>104</v>
      </c>
      <c r="D89" s="208" t="s">
        <v>142</v>
      </c>
      <c r="E89" s="209" t="s">
        <v>1092</v>
      </c>
      <c r="F89" s="210" t="s">
        <v>1093</v>
      </c>
      <c r="G89" s="211" t="s">
        <v>310</v>
      </c>
      <c r="H89" s="212">
        <v>1</v>
      </c>
      <c r="I89" s="213"/>
      <c r="J89" s="214">
        <f>ROUND(I89*H89,2)</f>
        <v>0</v>
      </c>
      <c r="K89" s="210" t="s">
        <v>146</v>
      </c>
      <c r="L89" s="47"/>
      <c r="M89" s="215" t="s">
        <v>19</v>
      </c>
      <c r="N89" s="216" t="s">
        <v>49</v>
      </c>
      <c r="O89" s="87"/>
      <c r="P89" s="217">
        <f>O89*H89</f>
        <v>0</v>
      </c>
      <c r="Q89" s="217">
        <v>0</v>
      </c>
      <c r="R89" s="217">
        <f>Q89*H89</f>
        <v>0</v>
      </c>
      <c r="S89" s="217">
        <v>0</v>
      </c>
      <c r="T89" s="218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9" t="s">
        <v>1086</v>
      </c>
      <c r="AT89" s="219" t="s">
        <v>142</v>
      </c>
      <c r="AU89" s="219" t="s">
        <v>88</v>
      </c>
      <c r="AY89" s="20" t="s">
        <v>140</v>
      </c>
      <c r="BE89" s="220">
        <f>IF(N89="základní",J89,0)</f>
        <v>0</v>
      </c>
      <c r="BF89" s="220">
        <f>IF(N89="snížená",J89,0)</f>
        <v>0</v>
      </c>
      <c r="BG89" s="220">
        <f>IF(N89="zákl. přenesená",J89,0)</f>
        <v>0</v>
      </c>
      <c r="BH89" s="220">
        <f>IF(N89="sníž. přenesená",J89,0)</f>
        <v>0</v>
      </c>
      <c r="BI89" s="220">
        <f>IF(N89="nulová",J89,0)</f>
        <v>0</v>
      </c>
      <c r="BJ89" s="20" t="s">
        <v>86</v>
      </c>
      <c r="BK89" s="220">
        <f>ROUND(I89*H89,2)</f>
        <v>0</v>
      </c>
      <c r="BL89" s="20" t="s">
        <v>1086</v>
      </c>
      <c r="BM89" s="219" t="s">
        <v>1094</v>
      </c>
    </row>
    <row r="90" s="2" customFormat="1">
      <c r="A90" s="41"/>
      <c r="B90" s="42"/>
      <c r="C90" s="43"/>
      <c r="D90" s="221" t="s">
        <v>149</v>
      </c>
      <c r="E90" s="43"/>
      <c r="F90" s="222" t="s">
        <v>1095</v>
      </c>
      <c r="G90" s="43"/>
      <c r="H90" s="43"/>
      <c r="I90" s="223"/>
      <c r="J90" s="43"/>
      <c r="K90" s="43"/>
      <c r="L90" s="47"/>
      <c r="M90" s="224"/>
      <c r="N90" s="225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149</v>
      </c>
      <c r="AU90" s="20" t="s">
        <v>88</v>
      </c>
    </row>
    <row r="91" s="2" customFormat="1" ht="16.5" customHeight="1">
      <c r="A91" s="41"/>
      <c r="B91" s="42"/>
      <c r="C91" s="208" t="s">
        <v>147</v>
      </c>
      <c r="D91" s="208" t="s">
        <v>142</v>
      </c>
      <c r="E91" s="209" t="s">
        <v>1096</v>
      </c>
      <c r="F91" s="210" t="s">
        <v>1097</v>
      </c>
      <c r="G91" s="211" t="s">
        <v>310</v>
      </c>
      <c r="H91" s="212">
        <v>1</v>
      </c>
      <c r="I91" s="213"/>
      <c r="J91" s="214">
        <f>ROUND(I91*H91,2)</f>
        <v>0</v>
      </c>
      <c r="K91" s="210" t="s">
        <v>146</v>
      </c>
      <c r="L91" s="47"/>
      <c r="M91" s="215" t="s">
        <v>19</v>
      </c>
      <c r="N91" s="216" t="s">
        <v>49</v>
      </c>
      <c r="O91" s="87"/>
      <c r="P91" s="217">
        <f>O91*H91</f>
        <v>0</v>
      </c>
      <c r="Q91" s="217">
        <v>0</v>
      </c>
      <c r="R91" s="217">
        <f>Q91*H91</f>
        <v>0</v>
      </c>
      <c r="S91" s="217">
        <v>0</v>
      </c>
      <c r="T91" s="218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9" t="s">
        <v>1086</v>
      </c>
      <c r="AT91" s="219" t="s">
        <v>142</v>
      </c>
      <c r="AU91" s="219" t="s">
        <v>88</v>
      </c>
      <c r="AY91" s="20" t="s">
        <v>140</v>
      </c>
      <c r="BE91" s="220">
        <f>IF(N91="základní",J91,0)</f>
        <v>0</v>
      </c>
      <c r="BF91" s="220">
        <f>IF(N91="snížená",J91,0)</f>
        <v>0</v>
      </c>
      <c r="BG91" s="220">
        <f>IF(N91="zákl. přenesená",J91,0)</f>
        <v>0</v>
      </c>
      <c r="BH91" s="220">
        <f>IF(N91="sníž. přenesená",J91,0)</f>
        <v>0</v>
      </c>
      <c r="BI91" s="220">
        <f>IF(N91="nulová",J91,0)</f>
        <v>0</v>
      </c>
      <c r="BJ91" s="20" t="s">
        <v>86</v>
      </c>
      <c r="BK91" s="220">
        <f>ROUND(I91*H91,2)</f>
        <v>0</v>
      </c>
      <c r="BL91" s="20" t="s">
        <v>1086</v>
      </c>
      <c r="BM91" s="219" t="s">
        <v>1098</v>
      </c>
    </row>
    <row r="92" s="2" customFormat="1">
      <c r="A92" s="41"/>
      <c r="B92" s="42"/>
      <c r="C92" s="43"/>
      <c r="D92" s="221" t="s">
        <v>149</v>
      </c>
      <c r="E92" s="43"/>
      <c r="F92" s="222" t="s">
        <v>1099</v>
      </c>
      <c r="G92" s="43"/>
      <c r="H92" s="43"/>
      <c r="I92" s="223"/>
      <c r="J92" s="43"/>
      <c r="K92" s="43"/>
      <c r="L92" s="47"/>
      <c r="M92" s="224"/>
      <c r="N92" s="225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149</v>
      </c>
      <c r="AU92" s="20" t="s">
        <v>88</v>
      </c>
    </row>
    <row r="93" s="2" customFormat="1" ht="16.5" customHeight="1">
      <c r="A93" s="41"/>
      <c r="B93" s="42"/>
      <c r="C93" s="208" t="s">
        <v>169</v>
      </c>
      <c r="D93" s="208" t="s">
        <v>142</v>
      </c>
      <c r="E93" s="209" t="s">
        <v>1100</v>
      </c>
      <c r="F93" s="210" t="s">
        <v>1101</v>
      </c>
      <c r="G93" s="211" t="s">
        <v>310</v>
      </c>
      <c r="H93" s="212">
        <v>1</v>
      </c>
      <c r="I93" s="213"/>
      <c r="J93" s="214">
        <f>ROUND(I93*H93,2)</f>
        <v>0</v>
      </c>
      <c r="K93" s="210" t="s">
        <v>146</v>
      </c>
      <c r="L93" s="47"/>
      <c r="M93" s="215" t="s">
        <v>19</v>
      </c>
      <c r="N93" s="216" t="s">
        <v>49</v>
      </c>
      <c r="O93" s="87"/>
      <c r="P93" s="217">
        <f>O93*H93</f>
        <v>0</v>
      </c>
      <c r="Q93" s="217">
        <v>0</v>
      </c>
      <c r="R93" s="217">
        <f>Q93*H93</f>
        <v>0</v>
      </c>
      <c r="S93" s="217">
        <v>0</v>
      </c>
      <c r="T93" s="218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9" t="s">
        <v>1086</v>
      </c>
      <c r="AT93" s="219" t="s">
        <v>142</v>
      </c>
      <c r="AU93" s="219" t="s">
        <v>88</v>
      </c>
      <c r="AY93" s="20" t="s">
        <v>140</v>
      </c>
      <c r="BE93" s="220">
        <f>IF(N93="základní",J93,0)</f>
        <v>0</v>
      </c>
      <c r="BF93" s="220">
        <f>IF(N93="snížená",J93,0)</f>
        <v>0</v>
      </c>
      <c r="BG93" s="220">
        <f>IF(N93="zákl. přenesená",J93,0)</f>
        <v>0</v>
      </c>
      <c r="BH93" s="220">
        <f>IF(N93="sníž. přenesená",J93,0)</f>
        <v>0</v>
      </c>
      <c r="BI93" s="220">
        <f>IF(N93="nulová",J93,0)</f>
        <v>0</v>
      </c>
      <c r="BJ93" s="20" t="s">
        <v>86</v>
      </c>
      <c r="BK93" s="220">
        <f>ROUND(I93*H93,2)</f>
        <v>0</v>
      </c>
      <c r="BL93" s="20" t="s">
        <v>1086</v>
      </c>
      <c r="BM93" s="219" t="s">
        <v>1102</v>
      </c>
    </row>
    <row r="94" s="2" customFormat="1">
      <c r="A94" s="41"/>
      <c r="B94" s="42"/>
      <c r="C94" s="43"/>
      <c r="D94" s="221" t="s">
        <v>149</v>
      </c>
      <c r="E94" s="43"/>
      <c r="F94" s="222" t="s">
        <v>1103</v>
      </c>
      <c r="G94" s="43"/>
      <c r="H94" s="43"/>
      <c r="I94" s="223"/>
      <c r="J94" s="43"/>
      <c r="K94" s="43"/>
      <c r="L94" s="47"/>
      <c r="M94" s="224"/>
      <c r="N94" s="225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149</v>
      </c>
      <c r="AU94" s="20" t="s">
        <v>88</v>
      </c>
    </row>
    <row r="95" s="12" customFormat="1" ht="22.8" customHeight="1">
      <c r="A95" s="12"/>
      <c r="B95" s="192"/>
      <c r="C95" s="193"/>
      <c r="D95" s="194" t="s">
        <v>77</v>
      </c>
      <c r="E95" s="206" t="s">
        <v>1104</v>
      </c>
      <c r="F95" s="206" t="s">
        <v>1105</v>
      </c>
      <c r="G95" s="193"/>
      <c r="H95" s="193"/>
      <c r="I95" s="196"/>
      <c r="J95" s="207">
        <f>BK95</f>
        <v>0</v>
      </c>
      <c r="K95" s="193"/>
      <c r="L95" s="198"/>
      <c r="M95" s="199"/>
      <c r="N95" s="200"/>
      <c r="O95" s="200"/>
      <c r="P95" s="201">
        <f>SUM(P96:P103)</f>
        <v>0</v>
      </c>
      <c r="Q95" s="200"/>
      <c r="R95" s="201">
        <f>SUM(R96:R103)</f>
        <v>0</v>
      </c>
      <c r="S95" s="200"/>
      <c r="T95" s="202">
        <f>SUM(T96:T103)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3" t="s">
        <v>169</v>
      </c>
      <c r="AT95" s="204" t="s">
        <v>77</v>
      </c>
      <c r="AU95" s="204" t="s">
        <v>86</v>
      </c>
      <c r="AY95" s="203" t="s">
        <v>140</v>
      </c>
      <c r="BK95" s="205">
        <f>SUM(BK96:BK103)</f>
        <v>0</v>
      </c>
    </row>
    <row r="96" s="2" customFormat="1" ht="16.5" customHeight="1">
      <c r="A96" s="41"/>
      <c r="B96" s="42"/>
      <c r="C96" s="208" t="s">
        <v>178</v>
      </c>
      <c r="D96" s="208" t="s">
        <v>142</v>
      </c>
      <c r="E96" s="209" t="s">
        <v>1106</v>
      </c>
      <c r="F96" s="210" t="s">
        <v>1105</v>
      </c>
      <c r="G96" s="211" t="s">
        <v>310</v>
      </c>
      <c r="H96" s="212">
        <v>1</v>
      </c>
      <c r="I96" s="213"/>
      <c r="J96" s="214">
        <f>ROUND(I96*H96,2)</f>
        <v>0</v>
      </c>
      <c r="K96" s="210" t="s">
        <v>146</v>
      </c>
      <c r="L96" s="47"/>
      <c r="M96" s="215" t="s">
        <v>19</v>
      </c>
      <c r="N96" s="216" t="s">
        <v>49</v>
      </c>
      <c r="O96" s="87"/>
      <c r="P96" s="217">
        <f>O96*H96</f>
        <v>0</v>
      </c>
      <c r="Q96" s="217">
        <v>0</v>
      </c>
      <c r="R96" s="217">
        <f>Q96*H96</f>
        <v>0</v>
      </c>
      <c r="S96" s="217">
        <v>0</v>
      </c>
      <c r="T96" s="218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9" t="s">
        <v>1086</v>
      </c>
      <c r="AT96" s="219" t="s">
        <v>142</v>
      </c>
      <c r="AU96" s="219" t="s">
        <v>88</v>
      </c>
      <c r="AY96" s="20" t="s">
        <v>140</v>
      </c>
      <c r="BE96" s="220">
        <f>IF(N96="základní",J96,0)</f>
        <v>0</v>
      </c>
      <c r="BF96" s="220">
        <f>IF(N96="snížená",J96,0)</f>
        <v>0</v>
      </c>
      <c r="BG96" s="220">
        <f>IF(N96="zákl. přenesená",J96,0)</f>
        <v>0</v>
      </c>
      <c r="BH96" s="220">
        <f>IF(N96="sníž. přenesená",J96,0)</f>
        <v>0</v>
      </c>
      <c r="BI96" s="220">
        <f>IF(N96="nulová",J96,0)</f>
        <v>0</v>
      </c>
      <c r="BJ96" s="20" t="s">
        <v>86</v>
      </c>
      <c r="BK96" s="220">
        <f>ROUND(I96*H96,2)</f>
        <v>0</v>
      </c>
      <c r="BL96" s="20" t="s">
        <v>1086</v>
      </c>
      <c r="BM96" s="219" t="s">
        <v>1107</v>
      </c>
    </row>
    <row r="97" s="2" customFormat="1">
      <c r="A97" s="41"/>
      <c r="B97" s="42"/>
      <c r="C97" s="43"/>
      <c r="D97" s="221" t="s">
        <v>149</v>
      </c>
      <c r="E97" s="43"/>
      <c r="F97" s="222" t="s">
        <v>1108</v>
      </c>
      <c r="G97" s="43"/>
      <c r="H97" s="43"/>
      <c r="I97" s="223"/>
      <c r="J97" s="43"/>
      <c r="K97" s="43"/>
      <c r="L97" s="47"/>
      <c r="M97" s="224"/>
      <c r="N97" s="225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149</v>
      </c>
      <c r="AU97" s="20" t="s">
        <v>88</v>
      </c>
    </row>
    <row r="98" s="2" customFormat="1" ht="16.5" customHeight="1">
      <c r="A98" s="41"/>
      <c r="B98" s="42"/>
      <c r="C98" s="208" t="s">
        <v>184</v>
      </c>
      <c r="D98" s="208" t="s">
        <v>142</v>
      </c>
      <c r="E98" s="209" t="s">
        <v>1109</v>
      </c>
      <c r="F98" s="210" t="s">
        <v>1110</v>
      </c>
      <c r="G98" s="211" t="s">
        <v>310</v>
      </c>
      <c r="H98" s="212">
        <v>1</v>
      </c>
      <c r="I98" s="213"/>
      <c r="J98" s="214">
        <f>ROUND(I98*H98,2)</f>
        <v>0</v>
      </c>
      <c r="K98" s="210" t="s">
        <v>146</v>
      </c>
      <c r="L98" s="47"/>
      <c r="M98" s="215" t="s">
        <v>19</v>
      </c>
      <c r="N98" s="216" t="s">
        <v>49</v>
      </c>
      <c r="O98" s="87"/>
      <c r="P98" s="217">
        <f>O98*H98</f>
        <v>0</v>
      </c>
      <c r="Q98" s="217">
        <v>0</v>
      </c>
      <c r="R98" s="217">
        <f>Q98*H98</f>
        <v>0</v>
      </c>
      <c r="S98" s="217">
        <v>0</v>
      </c>
      <c r="T98" s="218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9" t="s">
        <v>1086</v>
      </c>
      <c r="AT98" s="219" t="s">
        <v>142</v>
      </c>
      <c r="AU98" s="219" t="s">
        <v>88</v>
      </c>
      <c r="AY98" s="20" t="s">
        <v>140</v>
      </c>
      <c r="BE98" s="220">
        <f>IF(N98="základní",J98,0)</f>
        <v>0</v>
      </c>
      <c r="BF98" s="220">
        <f>IF(N98="snížená",J98,0)</f>
        <v>0</v>
      </c>
      <c r="BG98" s="220">
        <f>IF(N98="zákl. přenesená",J98,0)</f>
        <v>0</v>
      </c>
      <c r="BH98" s="220">
        <f>IF(N98="sníž. přenesená",J98,0)</f>
        <v>0</v>
      </c>
      <c r="BI98" s="220">
        <f>IF(N98="nulová",J98,0)</f>
        <v>0</v>
      </c>
      <c r="BJ98" s="20" t="s">
        <v>86</v>
      </c>
      <c r="BK98" s="220">
        <f>ROUND(I98*H98,2)</f>
        <v>0</v>
      </c>
      <c r="BL98" s="20" t="s">
        <v>1086</v>
      </c>
      <c r="BM98" s="219" t="s">
        <v>1111</v>
      </c>
    </row>
    <row r="99" s="2" customFormat="1">
      <c r="A99" s="41"/>
      <c r="B99" s="42"/>
      <c r="C99" s="43"/>
      <c r="D99" s="221" t="s">
        <v>149</v>
      </c>
      <c r="E99" s="43"/>
      <c r="F99" s="222" t="s">
        <v>1112</v>
      </c>
      <c r="G99" s="43"/>
      <c r="H99" s="43"/>
      <c r="I99" s="223"/>
      <c r="J99" s="43"/>
      <c r="K99" s="43"/>
      <c r="L99" s="47"/>
      <c r="M99" s="224"/>
      <c r="N99" s="225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149</v>
      </c>
      <c r="AU99" s="20" t="s">
        <v>88</v>
      </c>
    </row>
    <row r="100" s="2" customFormat="1" ht="16.5" customHeight="1">
      <c r="A100" s="41"/>
      <c r="B100" s="42"/>
      <c r="C100" s="208" t="s">
        <v>190</v>
      </c>
      <c r="D100" s="208" t="s">
        <v>142</v>
      </c>
      <c r="E100" s="209" t="s">
        <v>1113</v>
      </c>
      <c r="F100" s="210" t="s">
        <v>1114</v>
      </c>
      <c r="G100" s="211" t="s">
        <v>310</v>
      </c>
      <c r="H100" s="212">
        <v>1</v>
      </c>
      <c r="I100" s="213"/>
      <c r="J100" s="214">
        <f>ROUND(I100*H100,2)</f>
        <v>0</v>
      </c>
      <c r="K100" s="210" t="s">
        <v>146</v>
      </c>
      <c r="L100" s="47"/>
      <c r="M100" s="215" t="s">
        <v>19</v>
      </c>
      <c r="N100" s="216" t="s">
        <v>49</v>
      </c>
      <c r="O100" s="87"/>
      <c r="P100" s="217">
        <f>O100*H100</f>
        <v>0</v>
      </c>
      <c r="Q100" s="217">
        <v>0</v>
      </c>
      <c r="R100" s="217">
        <f>Q100*H100</f>
        <v>0</v>
      </c>
      <c r="S100" s="217">
        <v>0</v>
      </c>
      <c r="T100" s="218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9" t="s">
        <v>1086</v>
      </c>
      <c r="AT100" s="219" t="s">
        <v>142</v>
      </c>
      <c r="AU100" s="219" t="s">
        <v>88</v>
      </c>
      <c r="AY100" s="20" t="s">
        <v>140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20" t="s">
        <v>86</v>
      </c>
      <c r="BK100" s="220">
        <f>ROUND(I100*H100,2)</f>
        <v>0</v>
      </c>
      <c r="BL100" s="20" t="s">
        <v>1086</v>
      </c>
      <c r="BM100" s="219" t="s">
        <v>1115</v>
      </c>
    </row>
    <row r="101" s="2" customFormat="1">
      <c r="A101" s="41"/>
      <c r="B101" s="42"/>
      <c r="C101" s="43"/>
      <c r="D101" s="221" t="s">
        <v>149</v>
      </c>
      <c r="E101" s="43"/>
      <c r="F101" s="222" t="s">
        <v>1116</v>
      </c>
      <c r="G101" s="43"/>
      <c r="H101" s="43"/>
      <c r="I101" s="223"/>
      <c r="J101" s="43"/>
      <c r="K101" s="43"/>
      <c r="L101" s="47"/>
      <c r="M101" s="224"/>
      <c r="N101" s="225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149</v>
      </c>
      <c r="AU101" s="20" t="s">
        <v>88</v>
      </c>
    </row>
    <row r="102" s="2" customFormat="1" ht="16.5" customHeight="1">
      <c r="A102" s="41"/>
      <c r="B102" s="42"/>
      <c r="C102" s="208" t="s">
        <v>197</v>
      </c>
      <c r="D102" s="208" t="s">
        <v>142</v>
      </c>
      <c r="E102" s="209" t="s">
        <v>1117</v>
      </c>
      <c r="F102" s="210" t="s">
        <v>1118</v>
      </c>
      <c r="G102" s="211" t="s">
        <v>310</v>
      </c>
      <c r="H102" s="212">
        <v>1</v>
      </c>
      <c r="I102" s="213"/>
      <c r="J102" s="214">
        <f>ROUND(I102*H102,2)</f>
        <v>0</v>
      </c>
      <c r="K102" s="210" t="s">
        <v>146</v>
      </c>
      <c r="L102" s="47"/>
      <c r="M102" s="215" t="s">
        <v>19</v>
      </c>
      <c r="N102" s="216" t="s">
        <v>49</v>
      </c>
      <c r="O102" s="87"/>
      <c r="P102" s="217">
        <f>O102*H102</f>
        <v>0</v>
      </c>
      <c r="Q102" s="217">
        <v>0</v>
      </c>
      <c r="R102" s="217">
        <f>Q102*H102</f>
        <v>0</v>
      </c>
      <c r="S102" s="217">
        <v>0</v>
      </c>
      <c r="T102" s="218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9" t="s">
        <v>1086</v>
      </c>
      <c r="AT102" s="219" t="s">
        <v>142</v>
      </c>
      <c r="AU102" s="219" t="s">
        <v>88</v>
      </c>
      <c r="AY102" s="20" t="s">
        <v>140</v>
      </c>
      <c r="BE102" s="220">
        <f>IF(N102="základní",J102,0)</f>
        <v>0</v>
      </c>
      <c r="BF102" s="220">
        <f>IF(N102="snížená",J102,0)</f>
        <v>0</v>
      </c>
      <c r="BG102" s="220">
        <f>IF(N102="zákl. přenesená",J102,0)</f>
        <v>0</v>
      </c>
      <c r="BH102" s="220">
        <f>IF(N102="sníž. přenesená",J102,0)</f>
        <v>0</v>
      </c>
      <c r="BI102" s="220">
        <f>IF(N102="nulová",J102,0)</f>
        <v>0</v>
      </c>
      <c r="BJ102" s="20" t="s">
        <v>86</v>
      </c>
      <c r="BK102" s="220">
        <f>ROUND(I102*H102,2)</f>
        <v>0</v>
      </c>
      <c r="BL102" s="20" t="s">
        <v>1086</v>
      </c>
      <c r="BM102" s="219" t="s">
        <v>1119</v>
      </c>
    </row>
    <row r="103" s="2" customFormat="1">
      <c r="A103" s="41"/>
      <c r="B103" s="42"/>
      <c r="C103" s="43"/>
      <c r="D103" s="221" t="s">
        <v>149</v>
      </c>
      <c r="E103" s="43"/>
      <c r="F103" s="222" t="s">
        <v>1120</v>
      </c>
      <c r="G103" s="43"/>
      <c r="H103" s="43"/>
      <c r="I103" s="223"/>
      <c r="J103" s="43"/>
      <c r="K103" s="43"/>
      <c r="L103" s="47"/>
      <c r="M103" s="224"/>
      <c r="N103" s="225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149</v>
      </c>
      <c r="AU103" s="20" t="s">
        <v>88</v>
      </c>
    </row>
    <row r="104" s="12" customFormat="1" ht="22.8" customHeight="1">
      <c r="A104" s="12"/>
      <c r="B104" s="192"/>
      <c r="C104" s="193"/>
      <c r="D104" s="194" t="s">
        <v>77</v>
      </c>
      <c r="E104" s="206" t="s">
        <v>1121</v>
      </c>
      <c r="F104" s="206" t="s">
        <v>1122</v>
      </c>
      <c r="G104" s="193"/>
      <c r="H104" s="193"/>
      <c r="I104" s="196"/>
      <c r="J104" s="207">
        <f>BK104</f>
        <v>0</v>
      </c>
      <c r="K104" s="193"/>
      <c r="L104" s="198"/>
      <c r="M104" s="199"/>
      <c r="N104" s="200"/>
      <c r="O104" s="200"/>
      <c r="P104" s="201">
        <f>SUM(P105:P108)</f>
        <v>0</v>
      </c>
      <c r="Q104" s="200"/>
      <c r="R104" s="201">
        <f>SUM(R105:R108)</f>
        <v>0</v>
      </c>
      <c r="S104" s="200"/>
      <c r="T104" s="202">
        <f>SUM(T105:T108)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3" t="s">
        <v>169</v>
      </c>
      <c r="AT104" s="204" t="s">
        <v>77</v>
      </c>
      <c r="AU104" s="204" t="s">
        <v>86</v>
      </c>
      <c r="AY104" s="203" t="s">
        <v>140</v>
      </c>
      <c r="BK104" s="205">
        <f>SUM(BK105:BK108)</f>
        <v>0</v>
      </c>
    </row>
    <row r="105" s="2" customFormat="1" ht="16.5" customHeight="1">
      <c r="A105" s="41"/>
      <c r="B105" s="42"/>
      <c r="C105" s="208" t="s">
        <v>202</v>
      </c>
      <c r="D105" s="208" t="s">
        <v>142</v>
      </c>
      <c r="E105" s="209" t="s">
        <v>1123</v>
      </c>
      <c r="F105" s="210" t="s">
        <v>1124</v>
      </c>
      <c r="G105" s="211" t="s">
        <v>310</v>
      </c>
      <c r="H105" s="212">
        <v>1</v>
      </c>
      <c r="I105" s="213"/>
      <c r="J105" s="214">
        <f>ROUND(I105*H105,2)</f>
        <v>0</v>
      </c>
      <c r="K105" s="210" t="s">
        <v>146</v>
      </c>
      <c r="L105" s="47"/>
      <c r="M105" s="215" t="s">
        <v>19</v>
      </c>
      <c r="N105" s="216" t="s">
        <v>49</v>
      </c>
      <c r="O105" s="87"/>
      <c r="P105" s="217">
        <f>O105*H105</f>
        <v>0</v>
      </c>
      <c r="Q105" s="217">
        <v>0</v>
      </c>
      <c r="R105" s="217">
        <f>Q105*H105</f>
        <v>0</v>
      </c>
      <c r="S105" s="217">
        <v>0</v>
      </c>
      <c r="T105" s="218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9" t="s">
        <v>1086</v>
      </c>
      <c r="AT105" s="219" t="s">
        <v>142</v>
      </c>
      <c r="AU105" s="219" t="s">
        <v>88</v>
      </c>
      <c r="AY105" s="20" t="s">
        <v>140</v>
      </c>
      <c r="BE105" s="220">
        <f>IF(N105="základní",J105,0)</f>
        <v>0</v>
      </c>
      <c r="BF105" s="220">
        <f>IF(N105="snížená",J105,0)</f>
        <v>0</v>
      </c>
      <c r="BG105" s="220">
        <f>IF(N105="zákl. přenesená",J105,0)</f>
        <v>0</v>
      </c>
      <c r="BH105" s="220">
        <f>IF(N105="sníž. přenesená",J105,0)</f>
        <v>0</v>
      </c>
      <c r="BI105" s="220">
        <f>IF(N105="nulová",J105,0)</f>
        <v>0</v>
      </c>
      <c r="BJ105" s="20" t="s">
        <v>86</v>
      </c>
      <c r="BK105" s="220">
        <f>ROUND(I105*H105,2)</f>
        <v>0</v>
      </c>
      <c r="BL105" s="20" t="s">
        <v>1086</v>
      </c>
      <c r="BM105" s="219" t="s">
        <v>1125</v>
      </c>
    </row>
    <row r="106" s="2" customFormat="1">
      <c r="A106" s="41"/>
      <c r="B106" s="42"/>
      <c r="C106" s="43"/>
      <c r="D106" s="221" t="s">
        <v>149</v>
      </c>
      <c r="E106" s="43"/>
      <c r="F106" s="222" t="s">
        <v>1126</v>
      </c>
      <c r="G106" s="43"/>
      <c r="H106" s="43"/>
      <c r="I106" s="223"/>
      <c r="J106" s="43"/>
      <c r="K106" s="43"/>
      <c r="L106" s="47"/>
      <c r="M106" s="224"/>
      <c r="N106" s="225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149</v>
      </c>
      <c r="AU106" s="20" t="s">
        <v>88</v>
      </c>
    </row>
    <row r="107" s="2" customFormat="1" ht="16.5" customHeight="1">
      <c r="A107" s="41"/>
      <c r="B107" s="42"/>
      <c r="C107" s="208" t="s">
        <v>208</v>
      </c>
      <c r="D107" s="208" t="s">
        <v>142</v>
      </c>
      <c r="E107" s="209" t="s">
        <v>1127</v>
      </c>
      <c r="F107" s="210" t="s">
        <v>1128</v>
      </c>
      <c r="G107" s="211" t="s">
        <v>310</v>
      </c>
      <c r="H107" s="212">
        <v>1</v>
      </c>
      <c r="I107" s="213"/>
      <c r="J107" s="214">
        <f>ROUND(I107*H107,2)</f>
        <v>0</v>
      </c>
      <c r="K107" s="210" t="s">
        <v>146</v>
      </c>
      <c r="L107" s="47"/>
      <c r="M107" s="215" t="s">
        <v>19</v>
      </c>
      <c r="N107" s="216" t="s">
        <v>49</v>
      </c>
      <c r="O107" s="87"/>
      <c r="P107" s="217">
        <f>O107*H107</f>
        <v>0</v>
      </c>
      <c r="Q107" s="217">
        <v>0</v>
      </c>
      <c r="R107" s="217">
        <f>Q107*H107</f>
        <v>0</v>
      </c>
      <c r="S107" s="217">
        <v>0</v>
      </c>
      <c r="T107" s="218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19" t="s">
        <v>1086</v>
      </c>
      <c r="AT107" s="219" t="s">
        <v>142</v>
      </c>
      <c r="AU107" s="219" t="s">
        <v>88</v>
      </c>
      <c r="AY107" s="20" t="s">
        <v>140</v>
      </c>
      <c r="BE107" s="220">
        <f>IF(N107="základní",J107,0)</f>
        <v>0</v>
      </c>
      <c r="BF107" s="220">
        <f>IF(N107="snížená",J107,0)</f>
        <v>0</v>
      </c>
      <c r="BG107" s="220">
        <f>IF(N107="zákl. přenesená",J107,0)</f>
        <v>0</v>
      </c>
      <c r="BH107" s="220">
        <f>IF(N107="sníž. přenesená",J107,0)</f>
        <v>0</v>
      </c>
      <c r="BI107" s="220">
        <f>IF(N107="nulová",J107,0)</f>
        <v>0</v>
      </c>
      <c r="BJ107" s="20" t="s">
        <v>86</v>
      </c>
      <c r="BK107" s="220">
        <f>ROUND(I107*H107,2)</f>
        <v>0</v>
      </c>
      <c r="BL107" s="20" t="s">
        <v>1086</v>
      </c>
      <c r="BM107" s="219" t="s">
        <v>1129</v>
      </c>
    </row>
    <row r="108" s="2" customFormat="1">
      <c r="A108" s="41"/>
      <c r="B108" s="42"/>
      <c r="C108" s="43"/>
      <c r="D108" s="221" t="s">
        <v>149</v>
      </c>
      <c r="E108" s="43"/>
      <c r="F108" s="222" t="s">
        <v>1130</v>
      </c>
      <c r="G108" s="43"/>
      <c r="H108" s="43"/>
      <c r="I108" s="223"/>
      <c r="J108" s="43"/>
      <c r="K108" s="43"/>
      <c r="L108" s="47"/>
      <c r="M108" s="272"/>
      <c r="N108" s="273"/>
      <c r="O108" s="274"/>
      <c r="P108" s="274"/>
      <c r="Q108" s="274"/>
      <c r="R108" s="274"/>
      <c r="S108" s="274"/>
      <c r="T108" s="275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149</v>
      </c>
      <c r="AU108" s="20" t="s">
        <v>88</v>
      </c>
    </row>
    <row r="109" s="2" customFormat="1" ht="6.96" customHeight="1">
      <c r="A109" s="41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47"/>
      <c r="M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</row>
  </sheetData>
  <sheetProtection sheet="1" autoFilter="0" formatColumns="0" formatRows="0" objects="1" scenarios="1" spinCount="100000" saltValue="urJ/bC6TfKRIEP1y+40K17Kv1ZkYsKKdrnfqij2gvE3ubeQgUPeJXEtizygcSeXDKkrPWINPKCQQXHM9I5yJIg==" hashValue="utDEvvjts3tuVqFO6sseOekDIWYRKLzVcrZo1KjsNEMN9bKA9qjGKNKKhkYkt8g8ucgdYiNiz69UTQLJVt7vgA==" algorithmName="SHA-512" password="CC35"/>
  <autoFilter ref="C82:K108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5_02/012002000"/>
    <hyperlink ref="F90" r:id="rId2" display="https://podminky.urs.cz/item/CS_URS_2025_02/012414000"/>
    <hyperlink ref="F92" r:id="rId3" display="https://podminky.urs.cz/item/CS_URS_2025_02/013254000"/>
    <hyperlink ref="F94" r:id="rId4" display="https://podminky.urs.cz/item/CS_URS_2025_02/013284000"/>
    <hyperlink ref="F97" r:id="rId5" display="https://podminky.urs.cz/item/CS_URS_2025_02/030001000"/>
    <hyperlink ref="F99" r:id="rId6" display="https://podminky.urs.cz/item/CS_URS_2025_02/034103000"/>
    <hyperlink ref="F101" r:id="rId7" display="https://podminky.urs.cz/item/CS_URS_2025_02/034303000"/>
    <hyperlink ref="F103" r:id="rId8" display="https://podminky.urs.cz/item/CS_URS_2025_02/034503000"/>
    <hyperlink ref="F106" r:id="rId9" display="https://podminky.urs.cz/item/CS_URS_2025_02/041203000"/>
    <hyperlink ref="F108" r:id="rId10" display="https://podminky.urs.cz/item/CS_URS_2025_02/04315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3"/>
    </row>
    <row r="4" s="1" customFormat="1" ht="24.96" customHeight="1">
      <c r="B4" s="23"/>
      <c r="C4" s="134" t="s">
        <v>1131</v>
      </c>
      <c r="H4" s="23"/>
    </row>
    <row r="5" s="1" customFormat="1" ht="12" customHeight="1">
      <c r="B5" s="23"/>
      <c r="C5" s="291" t="s">
        <v>13</v>
      </c>
      <c r="D5" s="144" t="s">
        <v>14</v>
      </c>
      <c r="E5" s="1"/>
      <c r="F5" s="1"/>
      <c r="H5" s="23"/>
    </row>
    <row r="6" s="1" customFormat="1" ht="36.96" customHeight="1">
      <c r="B6" s="23"/>
      <c r="C6" s="292" t="s">
        <v>16</v>
      </c>
      <c r="D6" s="293" t="s">
        <v>17</v>
      </c>
      <c r="E6" s="1"/>
      <c r="F6" s="1"/>
      <c r="H6" s="23"/>
    </row>
    <row r="7" s="1" customFormat="1" ht="16.5" customHeight="1">
      <c r="B7" s="23"/>
      <c r="C7" s="136" t="s">
        <v>23</v>
      </c>
      <c r="D7" s="141" t="str">
        <f>'Rekapitulace stavby'!AN8</f>
        <v>9. 9. 2025</v>
      </c>
      <c r="H7" s="23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81"/>
      <c r="B9" s="294"/>
      <c r="C9" s="295" t="s">
        <v>59</v>
      </c>
      <c r="D9" s="296" t="s">
        <v>60</v>
      </c>
      <c r="E9" s="296" t="s">
        <v>127</v>
      </c>
      <c r="F9" s="297" t="s">
        <v>1132</v>
      </c>
      <c r="G9" s="181"/>
      <c r="H9" s="294"/>
    </row>
    <row r="10" s="2" customFormat="1" ht="26.4" customHeight="1">
      <c r="A10" s="41"/>
      <c r="B10" s="47"/>
      <c r="C10" s="298" t="s">
        <v>83</v>
      </c>
      <c r="D10" s="298" t="s">
        <v>84</v>
      </c>
      <c r="E10" s="41"/>
      <c r="F10" s="41"/>
      <c r="G10" s="41"/>
      <c r="H10" s="47"/>
    </row>
    <row r="11" s="8" customFormat="1" ht="16.8" customHeight="1">
      <c r="A11" s="142"/>
      <c r="B11" s="143"/>
      <c r="C11" s="299" t="s">
        <v>101</v>
      </c>
      <c r="D11" s="300" t="s">
        <v>102</v>
      </c>
      <c r="E11" s="300" t="s">
        <v>19</v>
      </c>
      <c r="F11" s="301">
        <v>179.87799999999999</v>
      </c>
      <c r="G11" s="142"/>
      <c r="H11" s="143"/>
    </row>
    <row r="12" s="2" customFormat="1" ht="16.8" customHeight="1">
      <c r="A12" s="41"/>
      <c r="B12" s="47"/>
      <c r="C12" s="302" t="s">
        <v>19</v>
      </c>
      <c r="D12" s="302" t="s">
        <v>103</v>
      </c>
      <c r="E12" s="20" t="s">
        <v>19</v>
      </c>
      <c r="F12" s="303">
        <v>179.87799999999999</v>
      </c>
      <c r="G12" s="41"/>
      <c r="H12" s="47"/>
    </row>
    <row r="13" s="2" customFormat="1" ht="16.8" customHeight="1">
      <c r="A13" s="41"/>
      <c r="B13" s="47"/>
      <c r="C13" s="304" t="s">
        <v>1133</v>
      </c>
      <c r="D13" s="41"/>
      <c r="E13" s="41"/>
      <c r="F13" s="41"/>
      <c r="G13" s="41"/>
      <c r="H13" s="47"/>
    </row>
    <row r="14" s="2" customFormat="1" ht="16.8" customHeight="1">
      <c r="A14" s="41"/>
      <c r="B14" s="47"/>
      <c r="C14" s="302" t="s">
        <v>373</v>
      </c>
      <c r="D14" s="302" t="s">
        <v>1134</v>
      </c>
      <c r="E14" s="20" t="s">
        <v>345</v>
      </c>
      <c r="F14" s="303">
        <v>179.87799999999999</v>
      </c>
      <c r="G14" s="41"/>
      <c r="H14" s="47"/>
    </row>
    <row r="15" s="8" customFormat="1" ht="16.8" customHeight="1">
      <c r="A15" s="142"/>
      <c r="B15" s="143"/>
      <c r="C15" s="299" t="s">
        <v>105</v>
      </c>
      <c r="D15" s="300" t="s">
        <v>106</v>
      </c>
      <c r="E15" s="300" t="s">
        <v>19</v>
      </c>
      <c r="F15" s="301">
        <v>182.40600000000001</v>
      </c>
      <c r="G15" s="142"/>
      <c r="H15" s="143"/>
    </row>
    <row r="16" s="2" customFormat="1" ht="16.8" customHeight="1">
      <c r="A16" s="41"/>
      <c r="B16" s="47"/>
      <c r="C16" s="302" t="s">
        <v>19</v>
      </c>
      <c r="D16" s="302" t="s">
        <v>1135</v>
      </c>
      <c r="E16" s="20" t="s">
        <v>19</v>
      </c>
      <c r="F16" s="303">
        <v>182.40600000000001</v>
      </c>
      <c r="G16" s="41"/>
      <c r="H16" s="47"/>
    </row>
    <row r="17" s="2" customFormat="1" ht="16.8" customHeight="1">
      <c r="A17" s="41"/>
      <c r="B17" s="47"/>
      <c r="C17" s="304" t="s">
        <v>1133</v>
      </c>
      <c r="D17" s="41"/>
      <c r="E17" s="41"/>
      <c r="F17" s="41"/>
      <c r="G17" s="41"/>
      <c r="H17" s="47"/>
    </row>
    <row r="18" s="2" customFormat="1" ht="16.8" customHeight="1">
      <c r="A18" s="41"/>
      <c r="B18" s="47"/>
      <c r="C18" s="302" t="s">
        <v>249</v>
      </c>
      <c r="D18" s="302" t="s">
        <v>1136</v>
      </c>
      <c r="E18" s="20" t="s">
        <v>211</v>
      </c>
      <c r="F18" s="303">
        <v>182.40600000000001</v>
      </c>
      <c r="G18" s="41"/>
      <c r="H18" s="47"/>
    </row>
    <row r="19" s="2" customFormat="1" ht="7.44" customHeight="1">
      <c r="A19" s="41"/>
      <c r="B19" s="160"/>
      <c r="C19" s="161"/>
      <c r="D19" s="161"/>
      <c r="E19" s="161"/>
      <c r="F19" s="161"/>
      <c r="G19" s="161"/>
      <c r="H19" s="47"/>
    </row>
    <row r="20" s="2" customFormat="1">
      <c r="A20" s="41"/>
      <c r="B20" s="41"/>
      <c r="C20" s="41"/>
      <c r="D20" s="41"/>
      <c r="E20" s="41"/>
      <c r="F20" s="41"/>
      <c r="G20" s="41"/>
      <c r="H20" s="41"/>
    </row>
  </sheetData>
  <sheetProtection sheet="1" formatColumns="0" formatRows="0" objects="1" scenarios="1" spinCount="100000" saltValue="k29YWX3EllqbwpidBg9vfzJeCOu/Int+MrYp5mg+hJVy4njkrDVuti507jY4VEj8dJyN4U3yj1WFr5Sc+MReGA==" hashValue="o53QCOPlvdJbQqwLuYBvuoGyrXDUJg/kUSHlPjjRjrMYWNY/nn1HQT5aQI6ogn1c8HyqiNVc8k+LEfII/IB5KQ==" algorithmName="SHA-512" password="CC35"/>
  <mergeCells count="2">
    <mergeCell ref="D5:F5"/>
    <mergeCell ref="D6:F6"/>
  </mergeCells>
  <hyperlinks>
    <hyperlink ref="C11" r:id="rId1" display="VV0001"/>
    <hyperlink ref="C15" r:id="rId2" display="VV0002"/>
  </hyperlinks>
  <pageSetup paperSize="9" orientation="landscape" blackAndWhite="1" fitToHeight="0"/>
  <headerFooter>
    <oddFooter>&amp;CStrana &amp;P z &amp;N</oddFooter>
  </headerFooter>
  <drawing r:id="rId3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305" customWidth="1"/>
    <col min="2" max="2" width="1.667969" style="305" customWidth="1"/>
    <col min="3" max="4" width="5" style="305" customWidth="1"/>
    <col min="5" max="5" width="11.66016" style="305" customWidth="1"/>
    <col min="6" max="6" width="9.160156" style="305" customWidth="1"/>
    <col min="7" max="7" width="5" style="305" customWidth="1"/>
    <col min="8" max="8" width="77.83203" style="305" customWidth="1"/>
    <col min="9" max="10" width="20" style="305" customWidth="1"/>
    <col min="11" max="11" width="1.667969" style="305" customWidth="1"/>
  </cols>
  <sheetData>
    <row r="1" s="1" customFormat="1" ht="37.5" customHeight="1"/>
    <row r="2" s="1" customFormat="1" ht="7.5" customHeight="1">
      <c r="B2" s="306"/>
      <c r="C2" s="307"/>
      <c r="D2" s="307"/>
      <c r="E2" s="307"/>
      <c r="F2" s="307"/>
      <c r="G2" s="307"/>
      <c r="H2" s="307"/>
      <c r="I2" s="307"/>
      <c r="J2" s="307"/>
      <c r="K2" s="308"/>
    </row>
    <row r="3" s="17" customFormat="1" ht="45" customHeight="1">
      <c r="B3" s="309"/>
      <c r="C3" s="310" t="s">
        <v>1137</v>
      </c>
      <c r="D3" s="310"/>
      <c r="E3" s="310"/>
      <c r="F3" s="310"/>
      <c r="G3" s="310"/>
      <c r="H3" s="310"/>
      <c r="I3" s="310"/>
      <c r="J3" s="310"/>
      <c r="K3" s="311"/>
    </row>
    <row r="4" s="1" customFormat="1" ht="25.5" customHeight="1">
      <c r="B4" s="312"/>
      <c r="C4" s="313" t="s">
        <v>1138</v>
      </c>
      <c r="D4" s="313"/>
      <c r="E4" s="313"/>
      <c r="F4" s="313"/>
      <c r="G4" s="313"/>
      <c r="H4" s="313"/>
      <c r="I4" s="313"/>
      <c r="J4" s="313"/>
      <c r="K4" s="314"/>
    </row>
    <row r="5" s="1" customFormat="1" ht="5.25" customHeight="1">
      <c r="B5" s="312"/>
      <c r="C5" s="315"/>
      <c r="D5" s="315"/>
      <c r="E5" s="315"/>
      <c r="F5" s="315"/>
      <c r="G5" s="315"/>
      <c r="H5" s="315"/>
      <c r="I5" s="315"/>
      <c r="J5" s="315"/>
      <c r="K5" s="314"/>
    </row>
    <row r="6" s="1" customFormat="1" ht="15" customHeight="1">
      <c r="B6" s="312"/>
      <c r="C6" s="316" t="s">
        <v>1139</v>
      </c>
      <c r="D6" s="316"/>
      <c r="E6" s="316"/>
      <c r="F6" s="316"/>
      <c r="G6" s="316"/>
      <c r="H6" s="316"/>
      <c r="I6" s="316"/>
      <c r="J6" s="316"/>
      <c r="K6" s="314"/>
    </row>
    <row r="7" s="1" customFormat="1" ht="15" customHeight="1">
      <c r="B7" s="317"/>
      <c r="C7" s="316" t="s">
        <v>1140</v>
      </c>
      <c r="D7" s="316"/>
      <c r="E7" s="316"/>
      <c r="F7" s="316"/>
      <c r="G7" s="316"/>
      <c r="H7" s="316"/>
      <c r="I7" s="316"/>
      <c r="J7" s="316"/>
      <c r="K7" s="314"/>
    </row>
    <row r="8" s="1" customFormat="1" ht="12.75" customHeight="1">
      <c r="B8" s="317"/>
      <c r="C8" s="316"/>
      <c r="D8" s="316"/>
      <c r="E8" s="316"/>
      <c r="F8" s="316"/>
      <c r="G8" s="316"/>
      <c r="H8" s="316"/>
      <c r="I8" s="316"/>
      <c r="J8" s="316"/>
      <c r="K8" s="314"/>
    </row>
    <row r="9" s="1" customFormat="1" ht="15" customHeight="1">
      <c r="B9" s="317"/>
      <c r="C9" s="316" t="s">
        <v>1141</v>
      </c>
      <c r="D9" s="316"/>
      <c r="E9" s="316"/>
      <c r="F9" s="316"/>
      <c r="G9" s="316"/>
      <c r="H9" s="316"/>
      <c r="I9" s="316"/>
      <c r="J9" s="316"/>
      <c r="K9" s="314"/>
    </row>
    <row r="10" s="1" customFormat="1" ht="15" customHeight="1">
      <c r="B10" s="317"/>
      <c r="C10" s="316"/>
      <c r="D10" s="316" t="s">
        <v>1142</v>
      </c>
      <c r="E10" s="316"/>
      <c r="F10" s="316"/>
      <c r="G10" s="316"/>
      <c r="H10" s="316"/>
      <c r="I10" s="316"/>
      <c r="J10" s="316"/>
      <c r="K10" s="314"/>
    </row>
    <row r="11" s="1" customFormat="1" ht="15" customHeight="1">
      <c r="B11" s="317"/>
      <c r="C11" s="318"/>
      <c r="D11" s="316" t="s">
        <v>1143</v>
      </c>
      <c r="E11" s="316"/>
      <c r="F11" s="316"/>
      <c r="G11" s="316"/>
      <c r="H11" s="316"/>
      <c r="I11" s="316"/>
      <c r="J11" s="316"/>
      <c r="K11" s="314"/>
    </row>
    <row r="12" s="1" customFormat="1" ht="15" customHeight="1">
      <c r="B12" s="317"/>
      <c r="C12" s="318"/>
      <c r="D12" s="316"/>
      <c r="E12" s="316"/>
      <c r="F12" s="316"/>
      <c r="G12" s="316"/>
      <c r="H12" s="316"/>
      <c r="I12" s="316"/>
      <c r="J12" s="316"/>
      <c r="K12" s="314"/>
    </row>
    <row r="13" s="1" customFormat="1" ht="15" customHeight="1">
      <c r="B13" s="317"/>
      <c r="C13" s="318"/>
      <c r="D13" s="319" t="s">
        <v>1144</v>
      </c>
      <c r="E13" s="316"/>
      <c r="F13" s="316"/>
      <c r="G13" s="316"/>
      <c r="H13" s="316"/>
      <c r="I13" s="316"/>
      <c r="J13" s="316"/>
      <c r="K13" s="314"/>
    </row>
    <row r="14" s="1" customFormat="1" ht="12.75" customHeight="1">
      <c r="B14" s="317"/>
      <c r="C14" s="318"/>
      <c r="D14" s="318"/>
      <c r="E14" s="318"/>
      <c r="F14" s="318"/>
      <c r="G14" s="318"/>
      <c r="H14" s="318"/>
      <c r="I14" s="318"/>
      <c r="J14" s="318"/>
      <c r="K14" s="314"/>
    </row>
    <row r="15" s="1" customFormat="1" ht="15" customHeight="1">
      <c r="B15" s="317"/>
      <c r="C15" s="318"/>
      <c r="D15" s="316" t="s">
        <v>1145</v>
      </c>
      <c r="E15" s="316"/>
      <c r="F15" s="316"/>
      <c r="G15" s="316"/>
      <c r="H15" s="316"/>
      <c r="I15" s="316"/>
      <c r="J15" s="316"/>
      <c r="K15" s="314"/>
    </row>
    <row r="16" s="1" customFormat="1" ht="15" customHeight="1">
      <c r="B16" s="317"/>
      <c r="C16" s="318"/>
      <c r="D16" s="316" t="s">
        <v>1146</v>
      </c>
      <c r="E16" s="316"/>
      <c r="F16" s="316"/>
      <c r="G16" s="316"/>
      <c r="H16" s="316"/>
      <c r="I16" s="316"/>
      <c r="J16" s="316"/>
      <c r="K16" s="314"/>
    </row>
    <row r="17" s="1" customFormat="1" ht="15" customHeight="1">
      <c r="B17" s="317"/>
      <c r="C17" s="318"/>
      <c r="D17" s="316" t="s">
        <v>1147</v>
      </c>
      <c r="E17" s="316"/>
      <c r="F17" s="316"/>
      <c r="G17" s="316"/>
      <c r="H17" s="316"/>
      <c r="I17" s="316"/>
      <c r="J17" s="316"/>
      <c r="K17" s="314"/>
    </row>
    <row r="18" s="1" customFormat="1" ht="15" customHeight="1">
      <c r="B18" s="317"/>
      <c r="C18" s="318"/>
      <c r="D18" s="318"/>
      <c r="E18" s="320" t="s">
        <v>85</v>
      </c>
      <c r="F18" s="316" t="s">
        <v>1148</v>
      </c>
      <c r="G18" s="316"/>
      <c r="H18" s="316"/>
      <c r="I18" s="316"/>
      <c r="J18" s="316"/>
      <c r="K18" s="314"/>
    </row>
    <row r="19" s="1" customFormat="1" ht="15" customHeight="1">
      <c r="B19" s="317"/>
      <c r="C19" s="318"/>
      <c r="D19" s="318"/>
      <c r="E19" s="320" t="s">
        <v>1149</v>
      </c>
      <c r="F19" s="316" t="s">
        <v>1150</v>
      </c>
      <c r="G19" s="316"/>
      <c r="H19" s="316"/>
      <c r="I19" s="316"/>
      <c r="J19" s="316"/>
      <c r="K19" s="314"/>
    </row>
    <row r="20" s="1" customFormat="1" ht="15" customHeight="1">
      <c r="B20" s="317"/>
      <c r="C20" s="318"/>
      <c r="D20" s="318"/>
      <c r="E20" s="320" t="s">
        <v>1151</v>
      </c>
      <c r="F20" s="316" t="s">
        <v>1152</v>
      </c>
      <c r="G20" s="316"/>
      <c r="H20" s="316"/>
      <c r="I20" s="316"/>
      <c r="J20" s="316"/>
      <c r="K20" s="314"/>
    </row>
    <row r="21" s="1" customFormat="1" ht="15" customHeight="1">
      <c r="B21" s="317"/>
      <c r="C21" s="318"/>
      <c r="D21" s="318"/>
      <c r="E21" s="320" t="s">
        <v>1153</v>
      </c>
      <c r="F21" s="316" t="s">
        <v>1154</v>
      </c>
      <c r="G21" s="316"/>
      <c r="H21" s="316"/>
      <c r="I21" s="316"/>
      <c r="J21" s="316"/>
      <c r="K21" s="314"/>
    </row>
    <row r="22" s="1" customFormat="1" ht="15" customHeight="1">
      <c r="B22" s="317"/>
      <c r="C22" s="318"/>
      <c r="D22" s="318"/>
      <c r="E22" s="320" t="s">
        <v>527</v>
      </c>
      <c r="F22" s="316" t="s">
        <v>528</v>
      </c>
      <c r="G22" s="316"/>
      <c r="H22" s="316"/>
      <c r="I22" s="316"/>
      <c r="J22" s="316"/>
      <c r="K22" s="314"/>
    </row>
    <row r="23" s="1" customFormat="1" ht="15" customHeight="1">
      <c r="B23" s="317"/>
      <c r="C23" s="318"/>
      <c r="D23" s="318"/>
      <c r="E23" s="320" t="s">
        <v>1155</v>
      </c>
      <c r="F23" s="316" t="s">
        <v>1156</v>
      </c>
      <c r="G23" s="316"/>
      <c r="H23" s="316"/>
      <c r="I23" s="316"/>
      <c r="J23" s="316"/>
      <c r="K23" s="314"/>
    </row>
    <row r="24" s="1" customFormat="1" ht="12.75" customHeight="1">
      <c r="B24" s="317"/>
      <c r="C24" s="318"/>
      <c r="D24" s="318"/>
      <c r="E24" s="318"/>
      <c r="F24" s="318"/>
      <c r="G24" s="318"/>
      <c r="H24" s="318"/>
      <c r="I24" s="318"/>
      <c r="J24" s="318"/>
      <c r="K24" s="314"/>
    </row>
    <row r="25" s="1" customFormat="1" ht="15" customHeight="1">
      <c r="B25" s="317"/>
      <c r="C25" s="316" t="s">
        <v>1157</v>
      </c>
      <c r="D25" s="316"/>
      <c r="E25" s="316"/>
      <c r="F25" s="316"/>
      <c r="G25" s="316"/>
      <c r="H25" s="316"/>
      <c r="I25" s="316"/>
      <c r="J25" s="316"/>
      <c r="K25" s="314"/>
    </row>
    <row r="26" s="1" customFormat="1" ht="15" customHeight="1">
      <c r="B26" s="317"/>
      <c r="C26" s="316" t="s">
        <v>1158</v>
      </c>
      <c r="D26" s="316"/>
      <c r="E26" s="316"/>
      <c r="F26" s="316"/>
      <c r="G26" s="316"/>
      <c r="H26" s="316"/>
      <c r="I26" s="316"/>
      <c r="J26" s="316"/>
      <c r="K26" s="314"/>
    </row>
    <row r="27" s="1" customFormat="1" ht="15" customHeight="1">
      <c r="B27" s="317"/>
      <c r="C27" s="316"/>
      <c r="D27" s="316" t="s">
        <v>1159</v>
      </c>
      <c r="E27" s="316"/>
      <c r="F27" s="316"/>
      <c r="G27" s="316"/>
      <c r="H27" s="316"/>
      <c r="I27" s="316"/>
      <c r="J27" s="316"/>
      <c r="K27" s="314"/>
    </row>
    <row r="28" s="1" customFormat="1" ht="15" customHeight="1">
      <c r="B28" s="317"/>
      <c r="C28" s="318"/>
      <c r="D28" s="316" t="s">
        <v>1160</v>
      </c>
      <c r="E28" s="316"/>
      <c r="F28" s="316"/>
      <c r="G28" s="316"/>
      <c r="H28" s="316"/>
      <c r="I28" s="316"/>
      <c r="J28" s="316"/>
      <c r="K28" s="314"/>
    </row>
    <row r="29" s="1" customFormat="1" ht="12.75" customHeight="1">
      <c r="B29" s="317"/>
      <c r="C29" s="318"/>
      <c r="D29" s="318"/>
      <c r="E29" s="318"/>
      <c r="F29" s="318"/>
      <c r="G29" s="318"/>
      <c r="H29" s="318"/>
      <c r="I29" s="318"/>
      <c r="J29" s="318"/>
      <c r="K29" s="314"/>
    </row>
    <row r="30" s="1" customFormat="1" ht="15" customHeight="1">
      <c r="B30" s="317"/>
      <c r="C30" s="318"/>
      <c r="D30" s="316" t="s">
        <v>1161</v>
      </c>
      <c r="E30" s="316"/>
      <c r="F30" s="316"/>
      <c r="G30" s="316"/>
      <c r="H30" s="316"/>
      <c r="I30" s="316"/>
      <c r="J30" s="316"/>
      <c r="K30" s="314"/>
    </row>
    <row r="31" s="1" customFormat="1" ht="15" customHeight="1">
      <c r="B31" s="317"/>
      <c r="C31" s="318"/>
      <c r="D31" s="316" t="s">
        <v>1162</v>
      </c>
      <c r="E31" s="316"/>
      <c r="F31" s="316"/>
      <c r="G31" s="316"/>
      <c r="H31" s="316"/>
      <c r="I31" s="316"/>
      <c r="J31" s="316"/>
      <c r="K31" s="314"/>
    </row>
    <row r="32" s="1" customFormat="1" ht="12.75" customHeight="1">
      <c r="B32" s="317"/>
      <c r="C32" s="318"/>
      <c r="D32" s="318"/>
      <c r="E32" s="318"/>
      <c r="F32" s="318"/>
      <c r="G32" s="318"/>
      <c r="H32" s="318"/>
      <c r="I32" s="318"/>
      <c r="J32" s="318"/>
      <c r="K32" s="314"/>
    </row>
    <row r="33" s="1" customFormat="1" ht="15" customHeight="1">
      <c r="B33" s="317"/>
      <c r="C33" s="318"/>
      <c r="D33" s="316" t="s">
        <v>1163</v>
      </c>
      <c r="E33" s="316"/>
      <c r="F33" s="316"/>
      <c r="G33" s="316"/>
      <c r="H33" s="316"/>
      <c r="I33" s="316"/>
      <c r="J33" s="316"/>
      <c r="K33" s="314"/>
    </row>
    <row r="34" s="1" customFormat="1" ht="15" customHeight="1">
      <c r="B34" s="317"/>
      <c r="C34" s="318"/>
      <c r="D34" s="316" t="s">
        <v>1164</v>
      </c>
      <c r="E34" s="316"/>
      <c r="F34" s="316"/>
      <c r="G34" s="316"/>
      <c r="H34" s="316"/>
      <c r="I34" s="316"/>
      <c r="J34" s="316"/>
      <c r="K34" s="314"/>
    </row>
    <row r="35" s="1" customFormat="1" ht="15" customHeight="1">
      <c r="B35" s="317"/>
      <c r="C35" s="318"/>
      <c r="D35" s="316" t="s">
        <v>1165</v>
      </c>
      <c r="E35" s="316"/>
      <c r="F35" s="316"/>
      <c r="G35" s="316"/>
      <c r="H35" s="316"/>
      <c r="I35" s="316"/>
      <c r="J35" s="316"/>
      <c r="K35" s="314"/>
    </row>
    <row r="36" s="1" customFormat="1" ht="15" customHeight="1">
      <c r="B36" s="317"/>
      <c r="C36" s="318"/>
      <c r="D36" s="316"/>
      <c r="E36" s="319" t="s">
        <v>126</v>
      </c>
      <c r="F36" s="316"/>
      <c r="G36" s="316" t="s">
        <v>1166</v>
      </c>
      <c r="H36" s="316"/>
      <c r="I36" s="316"/>
      <c r="J36" s="316"/>
      <c r="K36" s="314"/>
    </row>
    <row r="37" s="1" customFormat="1" ht="30.75" customHeight="1">
      <c r="B37" s="317"/>
      <c r="C37" s="318"/>
      <c r="D37" s="316"/>
      <c r="E37" s="319" t="s">
        <v>1167</v>
      </c>
      <c r="F37" s="316"/>
      <c r="G37" s="316" t="s">
        <v>1168</v>
      </c>
      <c r="H37" s="316"/>
      <c r="I37" s="316"/>
      <c r="J37" s="316"/>
      <c r="K37" s="314"/>
    </row>
    <row r="38" s="1" customFormat="1" ht="15" customHeight="1">
      <c r="B38" s="317"/>
      <c r="C38" s="318"/>
      <c r="D38" s="316"/>
      <c r="E38" s="319" t="s">
        <v>59</v>
      </c>
      <c r="F38" s="316"/>
      <c r="G38" s="316" t="s">
        <v>1169</v>
      </c>
      <c r="H38" s="316"/>
      <c r="I38" s="316"/>
      <c r="J38" s="316"/>
      <c r="K38" s="314"/>
    </row>
    <row r="39" s="1" customFormat="1" ht="15" customHeight="1">
      <c r="B39" s="317"/>
      <c r="C39" s="318"/>
      <c r="D39" s="316"/>
      <c r="E39" s="319" t="s">
        <v>60</v>
      </c>
      <c r="F39" s="316"/>
      <c r="G39" s="316" t="s">
        <v>1170</v>
      </c>
      <c r="H39" s="316"/>
      <c r="I39" s="316"/>
      <c r="J39" s="316"/>
      <c r="K39" s="314"/>
    </row>
    <row r="40" s="1" customFormat="1" ht="15" customHeight="1">
      <c r="B40" s="317"/>
      <c r="C40" s="318"/>
      <c r="D40" s="316"/>
      <c r="E40" s="319" t="s">
        <v>127</v>
      </c>
      <c r="F40" s="316"/>
      <c r="G40" s="316" t="s">
        <v>1171</v>
      </c>
      <c r="H40" s="316"/>
      <c r="I40" s="316"/>
      <c r="J40" s="316"/>
      <c r="K40" s="314"/>
    </row>
    <row r="41" s="1" customFormat="1" ht="15" customHeight="1">
      <c r="B41" s="317"/>
      <c r="C41" s="318"/>
      <c r="D41" s="316"/>
      <c r="E41" s="319" t="s">
        <v>128</v>
      </c>
      <c r="F41" s="316"/>
      <c r="G41" s="316" t="s">
        <v>1172</v>
      </c>
      <c r="H41" s="316"/>
      <c r="I41" s="316"/>
      <c r="J41" s="316"/>
      <c r="K41" s="314"/>
    </row>
    <row r="42" s="1" customFormat="1" ht="15" customHeight="1">
      <c r="B42" s="317"/>
      <c r="C42" s="318"/>
      <c r="D42" s="316"/>
      <c r="E42" s="319" t="s">
        <v>1173</v>
      </c>
      <c r="F42" s="316"/>
      <c r="G42" s="316" t="s">
        <v>1174</v>
      </c>
      <c r="H42" s="316"/>
      <c r="I42" s="316"/>
      <c r="J42" s="316"/>
      <c r="K42" s="314"/>
    </row>
    <row r="43" s="1" customFormat="1" ht="15" customHeight="1">
      <c r="B43" s="317"/>
      <c r="C43" s="318"/>
      <c r="D43" s="316"/>
      <c r="E43" s="319"/>
      <c r="F43" s="316"/>
      <c r="G43" s="316" t="s">
        <v>1175</v>
      </c>
      <c r="H43" s="316"/>
      <c r="I43" s="316"/>
      <c r="J43" s="316"/>
      <c r="K43" s="314"/>
    </row>
    <row r="44" s="1" customFormat="1" ht="15" customHeight="1">
      <c r="B44" s="317"/>
      <c r="C44" s="318"/>
      <c r="D44" s="316"/>
      <c r="E44" s="319" t="s">
        <v>1176</v>
      </c>
      <c r="F44" s="316"/>
      <c r="G44" s="316" t="s">
        <v>1177</v>
      </c>
      <c r="H44" s="316"/>
      <c r="I44" s="316"/>
      <c r="J44" s="316"/>
      <c r="K44" s="314"/>
    </row>
    <row r="45" s="1" customFormat="1" ht="15" customHeight="1">
      <c r="B45" s="317"/>
      <c r="C45" s="318"/>
      <c r="D45" s="316"/>
      <c r="E45" s="319" t="s">
        <v>130</v>
      </c>
      <c r="F45" s="316"/>
      <c r="G45" s="316" t="s">
        <v>1178</v>
      </c>
      <c r="H45" s="316"/>
      <c r="I45" s="316"/>
      <c r="J45" s="316"/>
      <c r="K45" s="314"/>
    </row>
    <row r="46" s="1" customFormat="1" ht="12.75" customHeight="1">
      <c r="B46" s="317"/>
      <c r="C46" s="318"/>
      <c r="D46" s="316"/>
      <c r="E46" s="316"/>
      <c r="F46" s="316"/>
      <c r="G46" s="316"/>
      <c r="H46" s="316"/>
      <c r="I46" s="316"/>
      <c r="J46" s="316"/>
      <c r="K46" s="314"/>
    </row>
    <row r="47" s="1" customFormat="1" ht="15" customHeight="1">
      <c r="B47" s="317"/>
      <c r="C47" s="318"/>
      <c r="D47" s="316" t="s">
        <v>1179</v>
      </c>
      <c r="E47" s="316"/>
      <c r="F47" s="316"/>
      <c r="G47" s="316"/>
      <c r="H47" s="316"/>
      <c r="I47" s="316"/>
      <c r="J47" s="316"/>
      <c r="K47" s="314"/>
    </row>
    <row r="48" s="1" customFormat="1" ht="15" customHeight="1">
      <c r="B48" s="317"/>
      <c r="C48" s="318"/>
      <c r="D48" s="318"/>
      <c r="E48" s="316" t="s">
        <v>1180</v>
      </c>
      <c r="F48" s="316"/>
      <c r="G48" s="316"/>
      <c r="H48" s="316"/>
      <c r="I48" s="316"/>
      <c r="J48" s="316"/>
      <c r="K48" s="314"/>
    </row>
    <row r="49" s="1" customFormat="1" ht="15" customHeight="1">
      <c r="B49" s="317"/>
      <c r="C49" s="318"/>
      <c r="D49" s="318"/>
      <c r="E49" s="316" t="s">
        <v>1181</v>
      </c>
      <c r="F49" s="316"/>
      <c r="G49" s="316"/>
      <c r="H49" s="316"/>
      <c r="I49" s="316"/>
      <c r="J49" s="316"/>
      <c r="K49" s="314"/>
    </row>
    <row r="50" s="1" customFormat="1" ht="15" customHeight="1">
      <c r="B50" s="317"/>
      <c r="C50" s="318"/>
      <c r="D50" s="318"/>
      <c r="E50" s="316" t="s">
        <v>1182</v>
      </c>
      <c r="F50" s="316"/>
      <c r="G50" s="316"/>
      <c r="H50" s="316"/>
      <c r="I50" s="316"/>
      <c r="J50" s="316"/>
      <c r="K50" s="314"/>
    </row>
    <row r="51" s="1" customFormat="1" ht="15" customHeight="1">
      <c r="B51" s="317"/>
      <c r="C51" s="318"/>
      <c r="D51" s="316" t="s">
        <v>1183</v>
      </c>
      <c r="E51" s="316"/>
      <c r="F51" s="316"/>
      <c r="G51" s="316"/>
      <c r="H51" s="316"/>
      <c r="I51" s="316"/>
      <c r="J51" s="316"/>
      <c r="K51" s="314"/>
    </row>
    <row r="52" s="1" customFormat="1" ht="25.5" customHeight="1">
      <c r="B52" s="312"/>
      <c r="C52" s="313" t="s">
        <v>1184</v>
      </c>
      <c r="D52" s="313"/>
      <c r="E52" s="313"/>
      <c r="F52" s="313"/>
      <c r="G52" s="313"/>
      <c r="H52" s="313"/>
      <c r="I52" s="313"/>
      <c r="J52" s="313"/>
      <c r="K52" s="314"/>
    </row>
    <row r="53" s="1" customFormat="1" ht="5.25" customHeight="1">
      <c r="B53" s="312"/>
      <c r="C53" s="315"/>
      <c r="D53" s="315"/>
      <c r="E53" s="315"/>
      <c r="F53" s="315"/>
      <c r="G53" s="315"/>
      <c r="H53" s="315"/>
      <c r="I53" s="315"/>
      <c r="J53" s="315"/>
      <c r="K53" s="314"/>
    </row>
    <row r="54" s="1" customFormat="1" ht="15" customHeight="1">
      <c r="B54" s="312"/>
      <c r="C54" s="316" t="s">
        <v>1185</v>
      </c>
      <c r="D54" s="316"/>
      <c r="E54" s="316"/>
      <c r="F54" s="316"/>
      <c r="G54" s="316"/>
      <c r="H54" s="316"/>
      <c r="I54" s="316"/>
      <c r="J54" s="316"/>
      <c r="K54" s="314"/>
    </row>
    <row r="55" s="1" customFormat="1" ht="15" customHeight="1">
      <c r="B55" s="312"/>
      <c r="C55" s="316" t="s">
        <v>1186</v>
      </c>
      <c r="D55" s="316"/>
      <c r="E55" s="316"/>
      <c r="F55" s="316"/>
      <c r="G55" s="316"/>
      <c r="H55" s="316"/>
      <c r="I55" s="316"/>
      <c r="J55" s="316"/>
      <c r="K55" s="314"/>
    </row>
    <row r="56" s="1" customFormat="1" ht="12.75" customHeight="1">
      <c r="B56" s="312"/>
      <c r="C56" s="316"/>
      <c r="D56" s="316"/>
      <c r="E56" s="316"/>
      <c r="F56" s="316"/>
      <c r="G56" s="316"/>
      <c r="H56" s="316"/>
      <c r="I56" s="316"/>
      <c r="J56" s="316"/>
      <c r="K56" s="314"/>
    </row>
    <row r="57" s="1" customFormat="1" ht="15" customHeight="1">
      <c r="B57" s="312"/>
      <c r="C57" s="316" t="s">
        <v>1187</v>
      </c>
      <c r="D57" s="316"/>
      <c r="E57" s="316"/>
      <c r="F57" s="316"/>
      <c r="G57" s="316"/>
      <c r="H57" s="316"/>
      <c r="I57" s="316"/>
      <c r="J57" s="316"/>
      <c r="K57" s="314"/>
    </row>
    <row r="58" s="1" customFormat="1" ht="15" customHeight="1">
      <c r="B58" s="312"/>
      <c r="C58" s="318"/>
      <c r="D58" s="316" t="s">
        <v>1188</v>
      </c>
      <c r="E58" s="316"/>
      <c r="F58" s="316"/>
      <c r="G58" s="316"/>
      <c r="H58" s="316"/>
      <c r="I58" s="316"/>
      <c r="J58" s="316"/>
      <c r="K58" s="314"/>
    </row>
    <row r="59" s="1" customFormat="1" ht="15" customHeight="1">
      <c r="B59" s="312"/>
      <c r="C59" s="318"/>
      <c r="D59" s="316" t="s">
        <v>1189</v>
      </c>
      <c r="E59" s="316"/>
      <c r="F59" s="316"/>
      <c r="G59" s="316"/>
      <c r="H59" s="316"/>
      <c r="I59" s="316"/>
      <c r="J59" s="316"/>
      <c r="K59" s="314"/>
    </row>
    <row r="60" s="1" customFormat="1" ht="15" customHeight="1">
      <c r="B60" s="312"/>
      <c r="C60" s="318"/>
      <c r="D60" s="316" t="s">
        <v>1190</v>
      </c>
      <c r="E60" s="316"/>
      <c r="F60" s="316"/>
      <c r="G60" s="316"/>
      <c r="H60" s="316"/>
      <c r="I60" s="316"/>
      <c r="J60" s="316"/>
      <c r="K60" s="314"/>
    </row>
    <row r="61" s="1" customFormat="1" ht="15" customHeight="1">
      <c r="B61" s="312"/>
      <c r="C61" s="318"/>
      <c r="D61" s="316" t="s">
        <v>1191</v>
      </c>
      <c r="E61" s="316"/>
      <c r="F61" s="316"/>
      <c r="G61" s="316"/>
      <c r="H61" s="316"/>
      <c r="I61" s="316"/>
      <c r="J61" s="316"/>
      <c r="K61" s="314"/>
    </row>
    <row r="62" s="1" customFormat="1" ht="15" customHeight="1">
      <c r="B62" s="312"/>
      <c r="C62" s="318"/>
      <c r="D62" s="321" t="s">
        <v>1192</v>
      </c>
      <c r="E62" s="321"/>
      <c r="F62" s="321"/>
      <c r="G62" s="321"/>
      <c r="H62" s="321"/>
      <c r="I62" s="321"/>
      <c r="J62" s="321"/>
      <c r="K62" s="314"/>
    </row>
    <row r="63" s="1" customFormat="1" ht="15" customHeight="1">
      <c r="B63" s="312"/>
      <c r="C63" s="318"/>
      <c r="D63" s="316" t="s">
        <v>1193</v>
      </c>
      <c r="E63" s="316"/>
      <c r="F63" s="316"/>
      <c r="G63" s="316"/>
      <c r="H63" s="316"/>
      <c r="I63" s="316"/>
      <c r="J63" s="316"/>
      <c r="K63" s="314"/>
    </row>
    <row r="64" s="1" customFormat="1" ht="12.75" customHeight="1">
      <c r="B64" s="312"/>
      <c r="C64" s="318"/>
      <c r="D64" s="318"/>
      <c r="E64" s="322"/>
      <c r="F64" s="318"/>
      <c r="G64" s="318"/>
      <c r="H64" s="318"/>
      <c r="I64" s="318"/>
      <c r="J64" s="318"/>
      <c r="K64" s="314"/>
    </row>
    <row r="65" s="1" customFormat="1" ht="15" customHeight="1">
      <c r="B65" s="312"/>
      <c r="C65" s="318"/>
      <c r="D65" s="316" t="s">
        <v>1194</v>
      </c>
      <c r="E65" s="316"/>
      <c r="F65" s="316"/>
      <c r="G65" s="316"/>
      <c r="H65" s="316"/>
      <c r="I65" s="316"/>
      <c r="J65" s="316"/>
      <c r="K65" s="314"/>
    </row>
    <row r="66" s="1" customFormat="1" ht="15" customHeight="1">
      <c r="B66" s="312"/>
      <c r="C66" s="318"/>
      <c r="D66" s="321" t="s">
        <v>1195</v>
      </c>
      <c r="E66" s="321"/>
      <c r="F66" s="321"/>
      <c r="G66" s="321"/>
      <c r="H66" s="321"/>
      <c r="I66" s="321"/>
      <c r="J66" s="321"/>
      <c r="K66" s="314"/>
    </row>
    <row r="67" s="1" customFormat="1" ht="15" customHeight="1">
      <c r="B67" s="312"/>
      <c r="C67" s="318"/>
      <c r="D67" s="316" t="s">
        <v>1196</v>
      </c>
      <c r="E67" s="316"/>
      <c r="F67" s="316"/>
      <c r="G67" s="316"/>
      <c r="H67" s="316"/>
      <c r="I67" s="316"/>
      <c r="J67" s="316"/>
      <c r="K67" s="314"/>
    </row>
    <row r="68" s="1" customFormat="1" ht="15" customHeight="1">
      <c r="B68" s="312"/>
      <c r="C68" s="318"/>
      <c r="D68" s="316" t="s">
        <v>1197</v>
      </c>
      <c r="E68" s="316"/>
      <c r="F68" s="316"/>
      <c r="G68" s="316"/>
      <c r="H68" s="316"/>
      <c r="I68" s="316"/>
      <c r="J68" s="316"/>
      <c r="K68" s="314"/>
    </row>
    <row r="69" s="1" customFormat="1" ht="15" customHeight="1">
      <c r="B69" s="312"/>
      <c r="C69" s="318"/>
      <c r="D69" s="316" t="s">
        <v>1198</v>
      </c>
      <c r="E69" s="316"/>
      <c r="F69" s="316"/>
      <c r="G69" s="316"/>
      <c r="H69" s="316"/>
      <c r="I69" s="316"/>
      <c r="J69" s="316"/>
      <c r="K69" s="314"/>
    </row>
    <row r="70" s="1" customFormat="1" ht="15" customHeight="1">
      <c r="B70" s="312"/>
      <c r="C70" s="318"/>
      <c r="D70" s="316" t="s">
        <v>1199</v>
      </c>
      <c r="E70" s="316"/>
      <c r="F70" s="316"/>
      <c r="G70" s="316"/>
      <c r="H70" s="316"/>
      <c r="I70" s="316"/>
      <c r="J70" s="316"/>
      <c r="K70" s="314"/>
    </row>
    <row r="71" s="1" customFormat="1" ht="12.75" customHeight="1">
      <c r="B71" s="323"/>
      <c r="C71" s="324"/>
      <c r="D71" s="324"/>
      <c r="E71" s="324"/>
      <c r="F71" s="324"/>
      <c r="G71" s="324"/>
      <c r="H71" s="324"/>
      <c r="I71" s="324"/>
      <c r="J71" s="324"/>
      <c r="K71" s="325"/>
    </row>
    <row r="72" s="1" customFormat="1" ht="18.75" customHeight="1">
      <c r="B72" s="326"/>
      <c r="C72" s="326"/>
      <c r="D72" s="326"/>
      <c r="E72" s="326"/>
      <c r="F72" s="326"/>
      <c r="G72" s="326"/>
      <c r="H72" s="326"/>
      <c r="I72" s="326"/>
      <c r="J72" s="326"/>
      <c r="K72" s="327"/>
    </row>
    <row r="73" s="1" customFormat="1" ht="18.75" customHeight="1">
      <c r="B73" s="327"/>
      <c r="C73" s="327"/>
      <c r="D73" s="327"/>
      <c r="E73" s="327"/>
      <c r="F73" s="327"/>
      <c r="G73" s="327"/>
      <c r="H73" s="327"/>
      <c r="I73" s="327"/>
      <c r="J73" s="327"/>
      <c r="K73" s="327"/>
    </row>
    <row r="74" s="1" customFormat="1" ht="7.5" customHeight="1">
      <c r="B74" s="328"/>
      <c r="C74" s="329"/>
      <c r="D74" s="329"/>
      <c r="E74" s="329"/>
      <c r="F74" s="329"/>
      <c r="G74" s="329"/>
      <c r="H74" s="329"/>
      <c r="I74" s="329"/>
      <c r="J74" s="329"/>
      <c r="K74" s="330"/>
    </row>
    <row r="75" s="1" customFormat="1" ht="45" customHeight="1">
      <c r="B75" s="331"/>
      <c r="C75" s="332" t="s">
        <v>1200</v>
      </c>
      <c r="D75" s="332"/>
      <c r="E75" s="332"/>
      <c r="F75" s="332"/>
      <c r="G75" s="332"/>
      <c r="H75" s="332"/>
      <c r="I75" s="332"/>
      <c r="J75" s="332"/>
      <c r="K75" s="333"/>
    </row>
    <row r="76" s="1" customFormat="1" ht="17.25" customHeight="1">
      <c r="B76" s="331"/>
      <c r="C76" s="334" t="s">
        <v>1201</v>
      </c>
      <c r="D76" s="334"/>
      <c r="E76" s="334"/>
      <c r="F76" s="334" t="s">
        <v>1202</v>
      </c>
      <c r="G76" s="335"/>
      <c r="H76" s="334" t="s">
        <v>60</v>
      </c>
      <c r="I76" s="334" t="s">
        <v>63</v>
      </c>
      <c r="J76" s="334" t="s">
        <v>1203</v>
      </c>
      <c r="K76" s="333"/>
    </row>
    <row r="77" s="1" customFormat="1" ht="17.25" customHeight="1">
      <c r="B77" s="331"/>
      <c r="C77" s="336" t="s">
        <v>1204</v>
      </c>
      <c r="D77" s="336"/>
      <c r="E77" s="336"/>
      <c r="F77" s="337" t="s">
        <v>1205</v>
      </c>
      <c r="G77" s="338"/>
      <c r="H77" s="336"/>
      <c r="I77" s="336"/>
      <c r="J77" s="336" t="s">
        <v>1206</v>
      </c>
      <c r="K77" s="333"/>
    </row>
    <row r="78" s="1" customFormat="1" ht="5.25" customHeight="1">
      <c r="B78" s="331"/>
      <c r="C78" s="339"/>
      <c r="D78" s="339"/>
      <c r="E78" s="339"/>
      <c r="F78" s="339"/>
      <c r="G78" s="340"/>
      <c r="H78" s="339"/>
      <c r="I78" s="339"/>
      <c r="J78" s="339"/>
      <c r="K78" s="333"/>
    </row>
    <row r="79" s="1" customFormat="1" ht="15" customHeight="1">
      <c r="B79" s="331"/>
      <c r="C79" s="319" t="s">
        <v>59</v>
      </c>
      <c r="D79" s="341"/>
      <c r="E79" s="341"/>
      <c r="F79" s="342" t="s">
        <v>1207</v>
      </c>
      <c r="G79" s="343"/>
      <c r="H79" s="319" t="s">
        <v>1208</v>
      </c>
      <c r="I79" s="319" t="s">
        <v>1209</v>
      </c>
      <c r="J79" s="319">
        <v>20</v>
      </c>
      <c r="K79" s="333"/>
    </row>
    <row r="80" s="1" customFormat="1" ht="15" customHeight="1">
      <c r="B80" s="331"/>
      <c r="C80" s="319" t="s">
        <v>1210</v>
      </c>
      <c r="D80" s="319"/>
      <c r="E80" s="319"/>
      <c r="F80" s="342" t="s">
        <v>1207</v>
      </c>
      <c r="G80" s="343"/>
      <c r="H80" s="319" t="s">
        <v>1211</v>
      </c>
      <c r="I80" s="319" t="s">
        <v>1209</v>
      </c>
      <c r="J80" s="319">
        <v>120</v>
      </c>
      <c r="K80" s="333"/>
    </row>
    <row r="81" s="1" customFormat="1" ht="15" customHeight="1">
      <c r="B81" s="344"/>
      <c r="C81" s="319" t="s">
        <v>1212</v>
      </c>
      <c r="D81" s="319"/>
      <c r="E81" s="319"/>
      <c r="F81" s="342" t="s">
        <v>1213</v>
      </c>
      <c r="G81" s="343"/>
      <c r="H81" s="319" t="s">
        <v>1214</v>
      </c>
      <c r="I81" s="319" t="s">
        <v>1209</v>
      </c>
      <c r="J81" s="319">
        <v>50</v>
      </c>
      <c r="K81" s="333"/>
    </row>
    <row r="82" s="1" customFormat="1" ht="15" customHeight="1">
      <c r="B82" s="344"/>
      <c r="C82" s="319" t="s">
        <v>1215</v>
      </c>
      <c r="D82" s="319"/>
      <c r="E82" s="319"/>
      <c r="F82" s="342" t="s">
        <v>1207</v>
      </c>
      <c r="G82" s="343"/>
      <c r="H82" s="319" t="s">
        <v>1216</v>
      </c>
      <c r="I82" s="319" t="s">
        <v>1217</v>
      </c>
      <c r="J82" s="319"/>
      <c r="K82" s="333"/>
    </row>
    <row r="83" s="1" customFormat="1" ht="15" customHeight="1">
      <c r="B83" s="344"/>
      <c r="C83" s="345" t="s">
        <v>1218</v>
      </c>
      <c r="D83" s="345"/>
      <c r="E83" s="345"/>
      <c r="F83" s="346" t="s">
        <v>1213</v>
      </c>
      <c r="G83" s="345"/>
      <c r="H83" s="345" t="s">
        <v>1219</v>
      </c>
      <c r="I83" s="345" t="s">
        <v>1209</v>
      </c>
      <c r="J83" s="345">
        <v>15</v>
      </c>
      <c r="K83" s="333"/>
    </row>
    <row r="84" s="1" customFormat="1" ht="15" customHeight="1">
      <c r="B84" s="344"/>
      <c r="C84" s="345" t="s">
        <v>1220</v>
      </c>
      <c r="D84" s="345"/>
      <c r="E84" s="345"/>
      <c r="F84" s="346" t="s">
        <v>1213</v>
      </c>
      <c r="G84" s="345"/>
      <c r="H84" s="345" t="s">
        <v>1221</v>
      </c>
      <c r="I84" s="345" t="s">
        <v>1209</v>
      </c>
      <c r="J84" s="345">
        <v>15</v>
      </c>
      <c r="K84" s="333"/>
    </row>
    <row r="85" s="1" customFormat="1" ht="15" customHeight="1">
      <c r="B85" s="344"/>
      <c r="C85" s="345" t="s">
        <v>1222</v>
      </c>
      <c r="D85" s="345"/>
      <c r="E85" s="345"/>
      <c r="F85" s="346" t="s">
        <v>1213</v>
      </c>
      <c r="G85" s="345"/>
      <c r="H85" s="345" t="s">
        <v>1223</v>
      </c>
      <c r="I85" s="345" t="s">
        <v>1209</v>
      </c>
      <c r="J85" s="345">
        <v>20</v>
      </c>
      <c r="K85" s="333"/>
    </row>
    <row r="86" s="1" customFormat="1" ht="15" customHeight="1">
      <c r="B86" s="344"/>
      <c r="C86" s="345" t="s">
        <v>1224</v>
      </c>
      <c r="D86" s="345"/>
      <c r="E86" s="345"/>
      <c r="F86" s="346" t="s">
        <v>1213</v>
      </c>
      <c r="G86" s="345"/>
      <c r="H86" s="345" t="s">
        <v>1225</v>
      </c>
      <c r="I86" s="345" t="s">
        <v>1209</v>
      </c>
      <c r="J86" s="345">
        <v>20</v>
      </c>
      <c r="K86" s="333"/>
    </row>
    <row r="87" s="1" customFormat="1" ht="15" customHeight="1">
      <c r="B87" s="344"/>
      <c r="C87" s="319" t="s">
        <v>1226</v>
      </c>
      <c r="D87" s="319"/>
      <c r="E87" s="319"/>
      <c r="F87" s="342" t="s">
        <v>1213</v>
      </c>
      <c r="G87" s="343"/>
      <c r="H87" s="319" t="s">
        <v>1227</v>
      </c>
      <c r="I87" s="319" t="s">
        <v>1209</v>
      </c>
      <c r="J87" s="319">
        <v>50</v>
      </c>
      <c r="K87" s="333"/>
    </row>
    <row r="88" s="1" customFormat="1" ht="15" customHeight="1">
      <c r="B88" s="344"/>
      <c r="C88" s="319" t="s">
        <v>1228</v>
      </c>
      <c r="D88" s="319"/>
      <c r="E88" s="319"/>
      <c r="F88" s="342" t="s">
        <v>1213</v>
      </c>
      <c r="G88" s="343"/>
      <c r="H88" s="319" t="s">
        <v>1229</v>
      </c>
      <c r="I88" s="319" t="s">
        <v>1209</v>
      </c>
      <c r="J88" s="319">
        <v>20</v>
      </c>
      <c r="K88" s="333"/>
    </row>
    <row r="89" s="1" customFormat="1" ht="15" customHeight="1">
      <c r="B89" s="344"/>
      <c r="C89" s="319" t="s">
        <v>1230</v>
      </c>
      <c r="D89" s="319"/>
      <c r="E89" s="319"/>
      <c r="F89" s="342" t="s">
        <v>1213</v>
      </c>
      <c r="G89" s="343"/>
      <c r="H89" s="319" t="s">
        <v>1231</v>
      </c>
      <c r="I89" s="319" t="s">
        <v>1209</v>
      </c>
      <c r="J89" s="319">
        <v>20</v>
      </c>
      <c r="K89" s="333"/>
    </row>
    <row r="90" s="1" customFormat="1" ht="15" customHeight="1">
      <c r="B90" s="344"/>
      <c r="C90" s="319" t="s">
        <v>1232</v>
      </c>
      <c r="D90" s="319"/>
      <c r="E90" s="319"/>
      <c r="F90" s="342" t="s">
        <v>1213</v>
      </c>
      <c r="G90" s="343"/>
      <c r="H90" s="319" t="s">
        <v>1233</v>
      </c>
      <c r="I90" s="319" t="s">
        <v>1209</v>
      </c>
      <c r="J90" s="319">
        <v>50</v>
      </c>
      <c r="K90" s="333"/>
    </row>
    <row r="91" s="1" customFormat="1" ht="15" customHeight="1">
      <c r="B91" s="344"/>
      <c r="C91" s="319" t="s">
        <v>1234</v>
      </c>
      <c r="D91" s="319"/>
      <c r="E91" s="319"/>
      <c r="F91" s="342" t="s">
        <v>1213</v>
      </c>
      <c r="G91" s="343"/>
      <c r="H91" s="319" t="s">
        <v>1234</v>
      </c>
      <c r="I91" s="319" t="s">
        <v>1209</v>
      </c>
      <c r="J91" s="319">
        <v>50</v>
      </c>
      <c r="K91" s="333"/>
    </row>
    <row r="92" s="1" customFormat="1" ht="15" customHeight="1">
      <c r="B92" s="344"/>
      <c r="C92" s="319" t="s">
        <v>1235</v>
      </c>
      <c r="D92" s="319"/>
      <c r="E92" s="319"/>
      <c r="F92" s="342" t="s">
        <v>1213</v>
      </c>
      <c r="G92" s="343"/>
      <c r="H92" s="319" t="s">
        <v>1236</v>
      </c>
      <c r="I92" s="319" t="s">
        <v>1209</v>
      </c>
      <c r="J92" s="319">
        <v>255</v>
      </c>
      <c r="K92" s="333"/>
    </row>
    <row r="93" s="1" customFormat="1" ht="15" customHeight="1">
      <c r="B93" s="344"/>
      <c r="C93" s="319" t="s">
        <v>1237</v>
      </c>
      <c r="D93" s="319"/>
      <c r="E93" s="319"/>
      <c r="F93" s="342" t="s">
        <v>1207</v>
      </c>
      <c r="G93" s="343"/>
      <c r="H93" s="319" t="s">
        <v>1238</v>
      </c>
      <c r="I93" s="319" t="s">
        <v>1239</v>
      </c>
      <c r="J93" s="319"/>
      <c r="K93" s="333"/>
    </row>
    <row r="94" s="1" customFormat="1" ht="15" customHeight="1">
      <c r="B94" s="344"/>
      <c r="C94" s="319" t="s">
        <v>1240</v>
      </c>
      <c r="D94" s="319"/>
      <c r="E94" s="319"/>
      <c r="F94" s="342" t="s">
        <v>1207</v>
      </c>
      <c r="G94" s="343"/>
      <c r="H94" s="319" t="s">
        <v>1241</v>
      </c>
      <c r="I94" s="319" t="s">
        <v>1242</v>
      </c>
      <c r="J94" s="319"/>
      <c r="K94" s="333"/>
    </row>
    <row r="95" s="1" customFormat="1" ht="15" customHeight="1">
      <c r="B95" s="344"/>
      <c r="C95" s="319" t="s">
        <v>1243</v>
      </c>
      <c r="D95" s="319"/>
      <c r="E95" s="319"/>
      <c r="F95" s="342" t="s">
        <v>1207</v>
      </c>
      <c r="G95" s="343"/>
      <c r="H95" s="319" t="s">
        <v>1243</v>
      </c>
      <c r="I95" s="319" t="s">
        <v>1242</v>
      </c>
      <c r="J95" s="319"/>
      <c r="K95" s="333"/>
    </row>
    <row r="96" s="1" customFormat="1" ht="15" customHeight="1">
      <c r="B96" s="344"/>
      <c r="C96" s="319" t="s">
        <v>44</v>
      </c>
      <c r="D96" s="319"/>
      <c r="E96" s="319"/>
      <c r="F96" s="342" t="s">
        <v>1207</v>
      </c>
      <c r="G96" s="343"/>
      <c r="H96" s="319" t="s">
        <v>1244</v>
      </c>
      <c r="I96" s="319" t="s">
        <v>1242</v>
      </c>
      <c r="J96" s="319"/>
      <c r="K96" s="333"/>
    </row>
    <row r="97" s="1" customFormat="1" ht="15" customHeight="1">
      <c r="B97" s="344"/>
      <c r="C97" s="319" t="s">
        <v>54</v>
      </c>
      <c r="D97" s="319"/>
      <c r="E97" s="319"/>
      <c r="F97" s="342" t="s">
        <v>1207</v>
      </c>
      <c r="G97" s="343"/>
      <c r="H97" s="319" t="s">
        <v>1245</v>
      </c>
      <c r="I97" s="319" t="s">
        <v>1242</v>
      </c>
      <c r="J97" s="319"/>
      <c r="K97" s="333"/>
    </row>
    <row r="98" s="1" customFormat="1" ht="15" customHeight="1">
      <c r="B98" s="347"/>
      <c r="C98" s="348"/>
      <c r="D98" s="348"/>
      <c r="E98" s="348"/>
      <c r="F98" s="348"/>
      <c r="G98" s="348"/>
      <c r="H98" s="348"/>
      <c r="I98" s="348"/>
      <c r="J98" s="348"/>
      <c r="K98" s="349"/>
    </row>
    <row r="99" s="1" customFormat="1" ht="18.75" customHeight="1">
      <c r="B99" s="350"/>
      <c r="C99" s="351"/>
      <c r="D99" s="351"/>
      <c r="E99" s="351"/>
      <c r="F99" s="351"/>
      <c r="G99" s="351"/>
      <c r="H99" s="351"/>
      <c r="I99" s="351"/>
      <c r="J99" s="351"/>
      <c r="K99" s="350"/>
    </row>
    <row r="100" s="1" customFormat="1" ht="18.75" customHeight="1">
      <c r="B100" s="327"/>
      <c r="C100" s="327"/>
      <c r="D100" s="327"/>
      <c r="E100" s="327"/>
      <c r="F100" s="327"/>
      <c r="G100" s="327"/>
      <c r="H100" s="327"/>
      <c r="I100" s="327"/>
      <c r="J100" s="327"/>
      <c r="K100" s="327"/>
    </row>
    <row r="101" s="1" customFormat="1" ht="7.5" customHeight="1">
      <c r="B101" s="328"/>
      <c r="C101" s="329"/>
      <c r="D101" s="329"/>
      <c r="E101" s="329"/>
      <c r="F101" s="329"/>
      <c r="G101" s="329"/>
      <c r="H101" s="329"/>
      <c r="I101" s="329"/>
      <c r="J101" s="329"/>
      <c r="K101" s="330"/>
    </row>
    <row r="102" s="1" customFormat="1" ht="45" customHeight="1">
      <c r="B102" s="331"/>
      <c r="C102" s="332" t="s">
        <v>1246</v>
      </c>
      <c r="D102" s="332"/>
      <c r="E102" s="332"/>
      <c r="F102" s="332"/>
      <c r="G102" s="332"/>
      <c r="H102" s="332"/>
      <c r="I102" s="332"/>
      <c r="J102" s="332"/>
      <c r="K102" s="333"/>
    </row>
    <row r="103" s="1" customFormat="1" ht="17.25" customHeight="1">
      <c r="B103" s="331"/>
      <c r="C103" s="334" t="s">
        <v>1201</v>
      </c>
      <c r="D103" s="334"/>
      <c r="E103" s="334"/>
      <c r="F103" s="334" t="s">
        <v>1202</v>
      </c>
      <c r="G103" s="335"/>
      <c r="H103" s="334" t="s">
        <v>60</v>
      </c>
      <c r="I103" s="334" t="s">
        <v>63</v>
      </c>
      <c r="J103" s="334" t="s">
        <v>1203</v>
      </c>
      <c r="K103" s="333"/>
    </row>
    <row r="104" s="1" customFormat="1" ht="17.25" customHeight="1">
      <c r="B104" s="331"/>
      <c r="C104" s="336" t="s">
        <v>1204</v>
      </c>
      <c r="D104" s="336"/>
      <c r="E104" s="336"/>
      <c r="F104" s="337" t="s">
        <v>1205</v>
      </c>
      <c r="G104" s="338"/>
      <c r="H104" s="336"/>
      <c r="I104" s="336"/>
      <c r="J104" s="336" t="s">
        <v>1206</v>
      </c>
      <c r="K104" s="333"/>
    </row>
    <row r="105" s="1" customFormat="1" ht="5.25" customHeight="1">
      <c r="B105" s="331"/>
      <c r="C105" s="334"/>
      <c r="D105" s="334"/>
      <c r="E105" s="334"/>
      <c r="F105" s="334"/>
      <c r="G105" s="352"/>
      <c r="H105" s="334"/>
      <c r="I105" s="334"/>
      <c r="J105" s="334"/>
      <c r="K105" s="333"/>
    </row>
    <row r="106" s="1" customFormat="1" ht="15" customHeight="1">
      <c r="B106" s="331"/>
      <c r="C106" s="319" t="s">
        <v>59</v>
      </c>
      <c r="D106" s="341"/>
      <c r="E106" s="341"/>
      <c r="F106" s="342" t="s">
        <v>1207</v>
      </c>
      <c r="G106" s="319"/>
      <c r="H106" s="319" t="s">
        <v>1247</v>
      </c>
      <c r="I106" s="319" t="s">
        <v>1209</v>
      </c>
      <c r="J106" s="319">
        <v>20</v>
      </c>
      <c r="K106" s="333"/>
    </row>
    <row r="107" s="1" customFormat="1" ht="15" customHeight="1">
      <c r="B107" s="331"/>
      <c r="C107" s="319" t="s">
        <v>1210</v>
      </c>
      <c r="D107" s="319"/>
      <c r="E107" s="319"/>
      <c r="F107" s="342" t="s">
        <v>1207</v>
      </c>
      <c r="G107" s="319"/>
      <c r="H107" s="319" t="s">
        <v>1247</v>
      </c>
      <c r="I107" s="319" t="s">
        <v>1209</v>
      </c>
      <c r="J107" s="319">
        <v>120</v>
      </c>
      <c r="K107" s="333"/>
    </row>
    <row r="108" s="1" customFormat="1" ht="15" customHeight="1">
      <c r="B108" s="344"/>
      <c r="C108" s="319" t="s">
        <v>1212</v>
      </c>
      <c r="D108" s="319"/>
      <c r="E108" s="319"/>
      <c r="F108" s="342" t="s">
        <v>1213</v>
      </c>
      <c r="G108" s="319"/>
      <c r="H108" s="319" t="s">
        <v>1247</v>
      </c>
      <c r="I108" s="319" t="s">
        <v>1209</v>
      </c>
      <c r="J108" s="319">
        <v>50</v>
      </c>
      <c r="K108" s="333"/>
    </row>
    <row r="109" s="1" customFormat="1" ht="15" customHeight="1">
      <c r="B109" s="344"/>
      <c r="C109" s="319" t="s">
        <v>1215</v>
      </c>
      <c r="D109" s="319"/>
      <c r="E109" s="319"/>
      <c r="F109" s="342" t="s">
        <v>1207</v>
      </c>
      <c r="G109" s="319"/>
      <c r="H109" s="319" t="s">
        <v>1247</v>
      </c>
      <c r="I109" s="319" t="s">
        <v>1217</v>
      </c>
      <c r="J109" s="319"/>
      <c r="K109" s="333"/>
    </row>
    <row r="110" s="1" customFormat="1" ht="15" customHeight="1">
      <c r="B110" s="344"/>
      <c r="C110" s="319" t="s">
        <v>1226</v>
      </c>
      <c r="D110" s="319"/>
      <c r="E110" s="319"/>
      <c r="F110" s="342" t="s">
        <v>1213</v>
      </c>
      <c r="G110" s="319"/>
      <c r="H110" s="319" t="s">
        <v>1247</v>
      </c>
      <c r="I110" s="319" t="s">
        <v>1209</v>
      </c>
      <c r="J110" s="319">
        <v>50</v>
      </c>
      <c r="K110" s="333"/>
    </row>
    <row r="111" s="1" customFormat="1" ht="15" customHeight="1">
      <c r="B111" s="344"/>
      <c r="C111" s="319" t="s">
        <v>1234</v>
      </c>
      <c r="D111" s="319"/>
      <c r="E111" s="319"/>
      <c r="F111" s="342" t="s">
        <v>1213</v>
      </c>
      <c r="G111" s="319"/>
      <c r="H111" s="319" t="s">
        <v>1247</v>
      </c>
      <c r="I111" s="319" t="s">
        <v>1209</v>
      </c>
      <c r="J111" s="319">
        <v>50</v>
      </c>
      <c r="K111" s="333"/>
    </row>
    <row r="112" s="1" customFormat="1" ht="15" customHeight="1">
      <c r="B112" s="344"/>
      <c r="C112" s="319" t="s">
        <v>1232</v>
      </c>
      <c r="D112" s="319"/>
      <c r="E112" s="319"/>
      <c r="F112" s="342" t="s">
        <v>1213</v>
      </c>
      <c r="G112" s="319"/>
      <c r="H112" s="319" t="s">
        <v>1247</v>
      </c>
      <c r="I112" s="319" t="s">
        <v>1209</v>
      </c>
      <c r="J112" s="319">
        <v>50</v>
      </c>
      <c r="K112" s="333"/>
    </row>
    <row r="113" s="1" customFormat="1" ht="15" customHeight="1">
      <c r="B113" s="344"/>
      <c r="C113" s="319" t="s">
        <v>59</v>
      </c>
      <c r="D113" s="319"/>
      <c r="E113" s="319"/>
      <c r="F113" s="342" t="s">
        <v>1207</v>
      </c>
      <c r="G113" s="319"/>
      <c r="H113" s="319" t="s">
        <v>1248</v>
      </c>
      <c r="I113" s="319" t="s">
        <v>1209</v>
      </c>
      <c r="J113" s="319">
        <v>20</v>
      </c>
      <c r="K113" s="333"/>
    </row>
    <row r="114" s="1" customFormat="1" ht="15" customHeight="1">
      <c r="B114" s="344"/>
      <c r="C114" s="319" t="s">
        <v>1249</v>
      </c>
      <c r="D114" s="319"/>
      <c r="E114" s="319"/>
      <c r="F114" s="342" t="s">
        <v>1207</v>
      </c>
      <c r="G114" s="319"/>
      <c r="H114" s="319" t="s">
        <v>1250</v>
      </c>
      <c r="I114" s="319" t="s">
        <v>1209</v>
      </c>
      <c r="J114" s="319">
        <v>120</v>
      </c>
      <c r="K114" s="333"/>
    </row>
    <row r="115" s="1" customFormat="1" ht="15" customHeight="1">
      <c r="B115" s="344"/>
      <c r="C115" s="319" t="s">
        <v>44</v>
      </c>
      <c r="D115" s="319"/>
      <c r="E115" s="319"/>
      <c r="F115" s="342" t="s">
        <v>1207</v>
      </c>
      <c r="G115" s="319"/>
      <c r="H115" s="319" t="s">
        <v>1251</v>
      </c>
      <c r="I115" s="319" t="s">
        <v>1242</v>
      </c>
      <c r="J115" s="319"/>
      <c r="K115" s="333"/>
    </row>
    <row r="116" s="1" customFormat="1" ht="15" customHeight="1">
      <c r="B116" s="344"/>
      <c r="C116" s="319" t="s">
        <v>54</v>
      </c>
      <c r="D116" s="319"/>
      <c r="E116" s="319"/>
      <c r="F116" s="342" t="s">
        <v>1207</v>
      </c>
      <c r="G116" s="319"/>
      <c r="H116" s="319" t="s">
        <v>1252</v>
      </c>
      <c r="I116" s="319" t="s">
        <v>1242</v>
      </c>
      <c r="J116" s="319"/>
      <c r="K116" s="333"/>
    </row>
    <row r="117" s="1" customFormat="1" ht="15" customHeight="1">
      <c r="B117" s="344"/>
      <c r="C117" s="319" t="s">
        <v>63</v>
      </c>
      <c r="D117" s="319"/>
      <c r="E117" s="319"/>
      <c r="F117" s="342" t="s">
        <v>1207</v>
      </c>
      <c r="G117" s="319"/>
      <c r="H117" s="319" t="s">
        <v>1253</v>
      </c>
      <c r="I117" s="319" t="s">
        <v>1254</v>
      </c>
      <c r="J117" s="319"/>
      <c r="K117" s="333"/>
    </row>
    <row r="118" s="1" customFormat="1" ht="15" customHeight="1">
      <c r="B118" s="347"/>
      <c r="C118" s="353"/>
      <c r="D118" s="353"/>
      <c r="E118" s="353"/>
      <c r="F118" s="353"/>
      <c r="G118" s="353"/>
      <c r="H118" s="353"/>
      <c r="I118" s="353"/>
      <c r="J118" s="353"/>
      <c r="K118" s="349"/>
    </row>
    <row r="119" s="1" customFormat="1" ht="18.75" customHeight="1">
      <c r="B119" s="354"/>
      <c r="C119" s="355"/>
      <c r="D119" s="355"/>
      <c r="E119" s="355"/>
      <c r="F119" s="356"/>
      <c r="G119" s="355"/>
      <c r="H119" s="355"/>
      <c r="I119" s="355"/>
      <c r="J119" s="355"/>
      <c r="K119" s="354"/>
    </row>
    <row r="120" s="1" customFormat="1" ht="18.75" customHeight="1">
      <c r="B120" s="327"/>
      <c r="C120" s="327"/>
      <c r="D120" s="327"/>
      <c r="E120" s="327"/>
      <c r="F120" s="327"/>
      <c r="G120" s="327"/>
      <c r="H120" s="327"/>
      <c r="I120" s="327"/>
      <c r="J120" s="327"/>
      <c r="K120" s="327"/>
    </row>
    <row r="121" s="1" customFormat="1" ht="7.5" customHeight="1">
      <c r="B121" s="357"/>
      <c r="C121" s="358"/>
      <c r="D121" s="358"/>
      <c r="E121" s="358"/>
      <c r="F121" s="358"/>
      <c r="G121" s="358"/>
      <c r="H121" s="358"/>
      <c r="I121" s="358"/>
      <c r="J121" s="358"/>
      <c r="K121" s="359"/>
    </row>
    <row r="122" s="1" customFormat="1" ht="45" customHeight="1">
      <c r="B122" s="360"/>
      <c r="C122" s="310" t="s">
        <v>1255</v>
      </c>
      <c r="D122" s="310"/>
      <c r="E122" s="310"/>
      <c r="F122" s="310"/>
      <c r="G122" s="310"/>
      <c r="H122" s="310"/>
      <c r="I122" s="310"/>
      <c r="J122" s="310"/>
      <c r="K122" s="361"/>
    </row>
    <row r="123" s="1" customFormat="1" ht="17.25" customHeight="1">
      <c r="B123" s="362"/>
      <c r="C123" s="334" t="s">
        <v>1201</v>
      </c>
      <c r="D123" s="334"/>
      <c r="E123" s="334"/>
      <c r="F123" s="334" t="s">
        <v>1202</v>
      </c>
      <c r="G123" s="335"/>
      <c r="H123" s="334" t="s">
        <v>60</v>
      </c>
      <c r="I123" s="334" t="s">
        <v>63</v>
      </c>
      <c r="J123" s="334" t="s">
        <v>1203</v>
      </c>
      <c r="K123" s="363"/>
    </row>
    <row r="124" s="1" customFormat="1" ht="17.25" customHeight="1">
      <c r="B124" s="362"/>
      <c r="C124" s="336" t="s">
        <v>1204</v>
      </c>
      <c r="D124" s="336"/>
      <c r="E124" s="336"/>
      <c r="F124" s="337" t="s">
        <v>1205</v>
      </c>
      <c r="G124" s="338"/>
      <c r="H124" s="336"/>
      <c r="I124" s="336"/>
      <c r="J124" s="336" t="s">
        <v>1206</v>
      </c>
      <c r="K124" s="363"/>
    </row>
    <row r="125" s="1" customFormat="1" ht="5.25" customHeight="1">
      <c r="B125" s="364"/>
      <c r="C125" s="339"/>
      <c r="D125" s="339"/>
      <c r="E125" s="339"/>
      <c r="F125" s="339"/>
      <c r="G125" s="365"/>
      <c r="H125" s="339"/>
      <c r="I125" s="339"/>
      <c r="J125" s="339"/>
      <c r="K125" s="366"/>
    </row>
    <row r="126" s="1" customFormat="1" ht="15" customHeight="1">
      <c r="B126" s="364"/>
      <c r="C126" s="319" t="s">
        <v>1210</v>
      </c>
      <c r="D126" s="341"/>
      <c r="E126" s="341"/>
      <c r="F126" s="342" t="s">
        <v>1207</v>
      </c>
      <c r="G126" s="319"/>
      <c r="H126" s="319" t="s">
        <v>1247</v>
      </c>
      <c r="I126" s="319" t="s">
        <v>1209</v>
      </c>
      <c r="J126" s="319">
        <v>120</v>
      </c>
      <c r="K126" s="367"/>
    </row>
    <row r="127" s="1" customFormat="1" ht="15" customHeight="1">
      <c r="B127" s="364"/>
      <c r="C127" s="319" t="s">
        <v>1256</v>
      </c>
      <c r="D127" s="319"/>
      <c r="E127" s="319"/>
      <c r="F127" s="342" t="s">
        <v>1207</v>
      </c>
      <c r="G127" s="319"/>
      <c r="H127" s="319" t="s">
        <v>1257</v>
      </c>
      <c r="I127" s="319" t="s">
        <v>1209</v>
      </c>
      <c r="J127" s="319" t="s">
        <v>1258</v>
      </c>
      <c r="K127" s="367"/>
    </row>
    <row r="128" s="1" customFormat="1" ht="15" customHeight="1">
      <c r="B128" s="364"/>
      <c r="C128" s="319" t="s">
        <v>1155</v>
      </c>
      <c r="D128" s="319"/>
      <c r="E128" s="319"/>
      <c r="F128" s="342" t="s">
        <v>1207</v>
      </c>
      <c r="G128" s="319"/>
      <c r="H128" s="319" t="s">
        <v>1259</v>
      </c>
      <c r="I128" s="319" t="s">
        <v>1209</v>
      </c>
      <c r="J128" s="319" t="s">
        <v>1258</v>
      </c>
      <c r="K128" s="367"/>
    </row>
    <row r="129" s="1" customFormat="1" ht="15" customHeight="1">
      <c r="B129" s="364"/>
      <c r="C129" s="319" t="s">
        <v>1218</v>
      </c>
      <c r="D129" s="319"/>
      <c r="E129" s="319"/>
      <c r="F129" s="342" t="s">
        <v>1213</v>
      </c>
      <c r="G129" s="319"/>
      <c r="H129" s="319" t="s">
        <v>1219</v>
      </c>
      <c r="I129" s="319" t="s">
        <v>1209</v>
      </c>
      <c r="J129" s="319">
        <v>15</v>
      </c>
      <c r="K129" s="367"/>
    </row>
    <row r="130" s="1" customFormat="1" ht="15" customHeight="1">
      <c r="B130" s="364"/>
      <c r="C130" s="345" t="s">
        <v>1220</v>
      </c>
      <c r="D130" s="345"/>
      <c r="E130" s="345"/>
      <c r="F130" s="346" t="s">
        <v>1213</v>
      </c>
      <c r="G130" s="345"/>
      <c r="H130" s="345" t="s">
        <v>1221</v>
      </c>
      <c r="I130" s="345" t="s">
        <v>1209</v>
      </c>
      <c r="J130" s="345">
        <v>15</v>
      </c>
      <c r="K130" s="367"/>
    </row>
    <row r="131" s="1" customFormat="1" ht="15" customHeight="1">
      <c r="B131" s="364"/>
      <c r="C131" s="345" t="s">
        <v>1222</v>
      </c>
      <c r="D131" s="345"/>
      <c r="E131" s="345"/>
      <c r="F131" s="346" t="s">
        <v>1213</v>
      </c>
      <c r="G131" s="345"/>
      <c r="H131" s="345" t="s">
        <v>1223</v>
      </c>
      <c r="I131" s="345" t="s">
        <v>1209</v>
      </c>
      <c r="J131" s="345">
        <v>20</v>
      </c>
      <c r="K131" s="367"/>
    </row>
    <row r="132" s="1" customFormat="1" ht="15" customHeight="1">
      <c r="B132" s="364"/>
      <c r="C132" s="345" t="s">
        <v>1224</v>
      </c>
      <c r="D132" s="345"/>
      <c r="E132" s="345"/>
      <c r="F132" s="346" t="s">
        <v>1213</v>
      </c>
      <c r="G132" s="345"/>
      <c r="H132" s="345" t="s">
        <v>1225</v>
      </c>
      <c r="I132" s="345" t="s">
        <v>1209</v>
      </c>
      <c r="J132" s="345">
        <v>20</v>
      </c>
      <c r="K132" s="367"/>
    </row>
    <row r="133" s="1" customFormat="1" ht="15" customHeight="1">
      <c r="B133" s="364"/>
      <c r="C133" s="319" t="s">
        <v>1212</v>
      </c>
      <c r="D133" s="319"/>
      <c r="E133" s="319"/>
      <c r="F133" s="342" t="s">
        <v>1213</v>
      </c>
      <c r="G133" s="319"/>
      <c r="H133" s="319" t="s">
        <v>1247</v>
      </c>
      <c r="I133" s="319" t="s">
        <v>1209</v>
      </c>
      <c r="J133" s="319">
        <v>50</v>
      </c>
      <c r="K133" s="367"/>
    </row>
    <row r="134" s="1" customFormat="1" ht="15" customHeight="1">
      <c r="B134" s="364"/>
      <c r="C134" s="319" t="s">
        <v>1226</v>
      </c>
      <c r="D134" s="319"/>
      <c r="E134" s="319"/>
      <c r="F134" s="342" t="s">
        <v>1213</v>
      </c>
      <c r="G134" s="319"/>
      <c r="H134" s="319" t="s">
        <v>1247</v>
      </c>
      <c r="I134" s="319" t="s">
        <v>1209</v>
      </c>
      <c r="J134" s="319">
        <v>50</v>
      </c>
      <c r="K134" s="367"/>
    </row>
    <row r="135" s="1" customFormat="1" ht="15" customHeight="1">
      <c r="B135" s="364"/>
      <c r="C135" s="319" t="s">
        <v>1232</v>
      </c>
      <c r="D135" s="319"/>
      <c r="E135" s="319"/>
      <c r="F135" s="342" t="s">
        <v>1213</v>
      </c>
      <c r="G135" s="319"/>
      <c r="H135" s="319" t="s">
        <v>1247</v>
      </c>
      <c r="I135" s="319" t="s">
        <v>1209</v>
      </c>
      <c r="J135" s="319">
        <v>50</v>
      </c>
      <c r="K135" s="367"/>
    </row>
    <row r="136" s="1" customFormat="1" ht="15" customHeight="1">
      <c r="B136" s="364"/>
      <c r="C136" s="319" t="s">
        <v>1234</v>
      </c>
      <c r="D136" s="319"/>
      <c r="E136" s="319"/>
      <c r="F136" s="342" t="s">
        <v>1213</v>
      </c>
      <c r="G136" s="319"/>
      <c r="H136" s="319" t="s">
        <v>1247</v>
      </c>
      <c r="I136" s="319" t="s">
        <v>1209</v>
      </c>
      <c r="J136" s="319">
        <v>50</v>
      </c>
      <c r="K136" s="367"/>
    </row>
    <row r="137" s="1" customFormat="1" ht="15" customHeight="1">
      <c r="B137" s="364"/>
      <c r="C137" s="319" t="s">
        <v>1235</v>
      </c>
      <c r="D137" s="319"/>
      <c r="E137" s="319"/>
      <c r="F137" s="342" t="s">
        <v>1213</v>
      </c>
      <c r="G137" s="319"/>
      <c r="H137" s="319" t="s">
        <v>1260</v>
      </c>
      <c r="I137" s="319" t="s">
        <v>1209</v>
      </c>
      <c r="J137" s="319">
        <v>255</v>
      </c>
      <c r="K137" s="367"/>
    </row>
    <row r="138" s="1" customFormat="1" ht="15" customHeight="1">
      <c r="B138" s="364"/>
      <c r="C138" s="319" t="s">
        <v>1237</v>
      </c>
      <c r="D138" s="319"/>
      <c r="E138" s="319"/>
      <c r="F138" s="342" t="s">
        <v>1207</v>
      </c>
      <c r="G138" s="319"/>
      <c r="H138" s="319" t="s">
        <v>1261</v>
      </c>
      <c r="I138" s="319" t="s">
        <v>1239</v>
      </c>
      <c r="J138" s="319"/>
      <c r="K138" s="367"/>
    </row>
    <row r="139" s="1" customFormat="1" ht="15" customHeight="1">
      <c r="B139" s="364"/>
      <c r="C139" s="319" t="s">
        <v>1240</v>
      </c>
      <c r="D139" s="319"/>
      <c r="E139" s="319"/>
      <c r="F139" s="342" t="s">
        <v>1207</v>
      </c>
      <c r="G139" s="319"/>
      <c r="H139" s="319" t="s">
        <v>1262</v>
      </c>
      <c r="I139" s="319" t="s">
        <v>1242</v>
      </c>
      <c r="J139" s="319"/>
      <c r="K139" s="367"/>
    </row>
    <row r="140" s="1" customFormat="1" ht="15" customHeight="1">
      <c r="B140" s="364"/>
      <c r="C140" s="319" t="s">
        <v>1243</v>
      </c>
      <c r="D140" s="319"/>
      <c r="E140" s="319"/>
      <c r="F140" s="342" t="s">
        <v>1207</v>
      </c>
      <c r="G140" s="319"/>
      <c r="H140" s="319" t="s">
        <v>1243</v>
      </c>
      <c r="I140" s="319" t="s">
        <v>1242</v>
      </c>
      <c r="J140" s="319"/>
      <c r="K140" s="367"/>
    </row>
    <row r="141" s="1" customFormat="1" ht="15" customHeight="1">
      <c r="B141" s="364"/>
      <c r="C141" s="319" t="s">
        <v>44</v>
      </c>
      <c r="D141" s="319"/>
      <c r="E141" s="319"/>
      <c r="F141" s="342" t="s">
        <v>1207</v>
      </c>
      <c r="G141" s="319"/>
      <c r="H141" s="319" t="s">
        <v>1263</v>
      </c>
      <c r="I141" s="319" t="s">
        <v>1242</v>
      </c>
      <c r="J141" s="319"/>
      <c r="K141" s="367"/>
    </row>
    <row r="142" s="1" customFormat="1" ht="15" customHeight="1">
      <c r="B142" s="364"/>
      <c r="C142" s="319" t="s">
        <v>1264</v>
      </c>
      <c r="D142" s="319"/>
      <c r="E142" s="319"/>
      <c r="F142" s="342" t="s">
        <v>1207</v>
      </c>
      <c r="G142" s="319"/>
      <c r="H142" s="319" t="s">
        <v>1265</v>
      </c>
      <c r="I142" s="319" t="s">
        <v>1242</v>
      </c>
      <c r="J142" s="319"/>
      <c r="K142" s="367"/>
    </row>
    <row r="143" s="1" customFormat="1" ht="15" customHeight="1">
      <c r="B143" s="368"/>
      <c r="C143" s="369"/>
      <c r="D143" s="369"/>
      <c r="E143" s="369"/>
      <c r="F143" s="369"/>
      <c r="G143" s="369"/>
      <c r="H143" s="369"/>
      <c r="I143" s="369"/>
      <c r="J143" s="369"/>
      <c r="K143" s="370"/>
    </row>
    <row r="144" s="1" customFormat="1" ht="18.75" customHeight="1">
      <c r="B144" s="355"/>
      <c r="C144" s="355"/>
      <c r="D144" s="355"/>
      <c r="E144" s="355"/>
      <c r="F144" s="356"/>
      <c r="G144" s="355"/>
      <c r="H144" s="355"/>
      <c r="I144" s="355"/>
      <c r="J144" s="355"/>
      <c r="K144" s="355"/>
    </row>
    <row r="145" s="1" customFormat="1" ht="18.75" customHeight="1">
      <c r="B145" s="327"/>
      <c r="C145" s="327"/>
      <c r="D145" s="327"/>
      <c r="E145" s="327"/>
      <c r="F145" s="327"/>
      <c r="G145" s="327"/>
      <c r="H145" s="327"/>
      <c r="I145" s="327"/>
      <c r="J145" s="327"/>
      <c r="K145" s="327"/>
    </row>
    <row r="146" s="1" customFormat="1" ht="7.5" customHeight="1">
      <c r="B146" s="328"/>
      <c r="C146" s="329"/>
      <c r="D146" s="329"/>
      <c r="E146" s="329"/>
      <c r="F146" s="329"/>
      <c r="G146" s="329"/>
      <c r="H146" s="329"/>
      <c r="I146" s="329"/>
      <c r="J146" s="329"/>
      <c r="K146" s="330"/>
    </row>
    <row r="147" s="1" customFormat="1" ht="45" customHeight="1">
      <c r="B147" s="331"/>
      <c r="C147" s="332" t="s">
        <v>1266</v>
      </c>
      <c r="D147" s="332"/>
      <c r="E147" s="332"/>
      <c r="F147" s="332"/>
      <c r="G147" s="332"/>
      <c r="H147" s="332"/>
      <c r="I147" s="332"/>
      <c r="J147" s="332"/>
      <c r="K147" s="333"/>
    </row>
    <row r="148" s="1" customFormat="1" ht="17.25" customHeight="1">
      <c r="B148" s="331"/>
      <c r="C148" s="334" t="s">
        <v>1201</v>
      </c>
      <c r="D148" s="334"/>
      <c r="E148" s="334"/>
      <c r="F148" s="334" t="s">
        <v>1202</v>
      </c>
      <c r="G148" s="335"/>
      <c r="H148" s="334" t="s">
        <v>60</v>
      </c>
      <c r="I148" s="334" t="s">
        <v>63</v>
      </c>
      <c r="J148" s="334" t="s">
        <v>1203</v>
      </c>
      <c r="K148" s="333"/>
    </row>
    <row r="149" s="1" customFormat="1" ht="17.25" customHeight="1">
      <c r="B149" s="331"/>
      <c r="C149" s="336" t="s">
        <v>1204</v>
      </c>
      <c r="D149" s="336"/>
      <c r="E149" s="336"/>
      <c r="F149" s="337" t="s">
        <v>1205</v>
      </c>
      <c r="G149" s="338"/>
      <c r="H149" s="336"/>
      <c r="I149" s="336"/>
      <c r="J149" s="336" t="s">
        <v>1206</v>
      </c>
      <c r="K149" s="333"/>
    </row>
    <row r="150" s="1" customFormat="1" ht="5.25" customHeight="1">
      <c r="B150" s="344"/>
      <c r="C150" s="339"/>
      <c r="D150" s="339"/>
      <c r="E150" s="339"/>
      <c r="F150" s="339"/>
      <c r="G150" s="340"/>
      <c r="H150" s="339"/>
      <c r="I150" s="339"/>
      <c r="J150" s="339"/>
      <c r="K150" s="367"/>
    </row>
    <row r="151" s="1" customFormat="1" ht="15" customHeight="1">
      <c r="B151" s="344"/>
      <c r="C151" s="371" t="s">
        <v>1210</v>
      </c>
      <c r="D151" s="319"/>
      <c r="E151" s="319"/>
      <c r="F151" s="372" t="s">
        <v>1207</v>
      </c>
      <c r="G151" s="319"/>
      <c r="H151" s="371" t="s">
        <v>1247</v>
      </c>
      <c r="I151" s="371" t="s">
        <v>1209</v>
      </c>
      <c r="J151" s="371">
        <v>120</v>
      </c>
      <c r="K151" s="367"/>
    </row>
    <row r="152" s="1" customFormat="1" ht="15" customHeight="1">
      <c r="B152" s="344"/>
      <c r="C152" s="371" t="s">
        <v>1256</v>
      </c>
      <c r="D152" s="319"/>
      <c r="E152" s="319"/>
      <c r="F152" s="372" t="s">
        <v>1207</v>
      </c>
      <c r="G152" s="319"/>
      <c r="H152" s="371" t="s">
        <v>1267</v>
      </c>
      <c r="I152" s="371" t="s">
        <v>1209</v>
      </c>
      <c r="J152" s="371" t="s">
        <v>1258</v>
      </c>
      <c r="K152" s="367"/>
    </row>
    <row r="153" s="1" customFormat="1" ht="15" customHeight="1">
      <c r="B153" s="344"/>
      <c r="C153" s="371" t="s">
        <v>1155</v>
      </c>
      <c r="D153" s="319"/>
      <c r="E153" s="319"/>
      <c r="F153" s="372" t="s">
        <v>1207</v>
      </c>
      <c r="G153" s="319"/>
      <c r="H153" s="371" t="s">
        <v>1268</v>
      </c>
      <c r="I153" s="371" t="s">
        <v>1209</v>
      </c>
      <c r="J153" s="371" t="s">
        <v>1258</v>
      </c>
      <c r="K153" s="367"/>
    </row>
    <row r="154" s="1" customFormat="1" ht="15" customHeight="1">
      <c r="B154" s="344"/>
      <c r="C154" s="371" t="s">
        <v>1212</v>
      </c>
      <c r="D154" s="319"/>
      <c r="E154" s="319"/>
      <c r="F154" s="372" t="s">
        <v>1213</v>
      </c>
      <c r="G154" s="319"/>
      <c r="H154" s="371" t="s">
        <v>1247</v>
      </c>
      <c r="I154" s="371" t="s">
        <v>1209</v>
      </c>
      <c r="J154" s="371">
        <v>50</v>
      </c>
      <c r="K154" s="367"/>
    </row>
    <row r="155" s="1" customFormat="1" ht="15" customHeight="1">
      <c r="B155" s="344"/>
      <c r="C155" s="371" t="s">
        <v>1215</v>
      </c>
      <c r="D155" s="319"/>
      <c r="E155" s="319"/>
      <c r="F155" s="372" t="s">
        <v>1207</v>
      </c>
      <c r="G155" s="319"/>
      <c r="H155" s="371" t="s">
        <v>1247</v>
      </c>
      <c r="I155" s="371" t="s">
        <v>1217</v>
      </c>
      <c r="J155" s="371"/>
      <c r="K155" s="367"/>
    </row>
    <row r="156" s="1" customFormat="1" ht="15" customHeight="1">
      <c r="B156" s="344"/>
      <c r="C156" s="371" t="s">
        <v>1226</v>
      </c>
      <c r="D156" s="319"/>
      <c r="E156" s="319"/>
      <c r="F156" s="372" t="s">
        <v>1213</v>
      </c>
      <c r="G156" s="319"/>
      <c r="H156" s="371" t="s">
        <v>1247</v>
      </c>
      <c r="I156" s="371" t="s">
        <v>1209</v>
      </c>
      <c r="J156" s="371">
        <v>50</v>
      </c>
      <c r="K156" s="367"/>
    </row>
    <row r="157" s="1" customFormat="1" ht="15" customHeight="1">
      <c r="B157" s="344"/>
      <c r="C157" s="371" t="s">
        <v>1234</v>
      </c>
      <c r="D157" s="319"/>
      <c r="E157" s="319"/>
      <c r="F157" s="372" t="s">
        <v>1213</v>
      </c>
      <c r="G157" s="319"/>
      <c r="H157" s="371" t="s">
        <v>1247</v>
      </c>
      <c r="I157" s="371" t="s">
        <v>1209</v>
      </c>
      <c r="J157" s="371">
        <v>50</v>
      </c>
      <c r="K157" s="367"/>
    </row>
    <row r="158" s="1" customFormat="1" ht="15" customHeight="1">
      <c r="B158" s="344"/>
      <c r="C158" s="371" t="s">
        <v>1232</v>
      </c>
      <c r="D158" s="319"/>
      <c r="E158" s="319"/>
      <c r="F158" s="372" t="s">
        <v>1213</v>
      </c>
      <c r="G158" s="319"/>
      <c r="H158" s="371" t="s">
        <v>1247</v>
      </c>
      <c r="I158" s="371" t="s">
        <v>1209</v>
      </c>
      <c r="J158" s="371">
        <v>50</v>
      </c>
      <c r="K158" s="367"/>
    </row>
    <row r="159" s="1" customFormat="1" ht="15" customHeight="1">
      <c r="B159" s="344"/>
      <c r="C159" s="371" t="s">
        <v>112</v>
      </c>
      <c r="D159" s="319"/>
      <c r="E159" s="319"/>
      <c r="F159" s="372" t="s">
        <v>1207</v>
      </c>
      <c r="G159" s="319"/>
      <c r="H159" s="371" t="s">
        <v>1269</v>
      </c>
      <c r="I159" s="371" t="s">
        <v>1209</v>
      </c>
      <c r="J159" s="371" t="s">
        <v>1270</v>
      </c>
      <c r="K159" s="367"/>
    </row>
    <row r="160" s="1" customFormat="1" ht="15" customHeight="1">
      <c r="B160" s="344"/>
      <c r="C160" s="371" t="s">
        <v>1271</v>
      </c>
      <c r="D160" s="319"/>
      <c r="E160" s="319"/>
      <c r="F160" s="372" t="s">
        <v>1207</v>
      </c>
      <c r="G160" s="319"/>
      <c r="H160" s="371" t="s">
        <v>1272</v>
      </c>
      <c r="I160" s="371" t="s">
        <v>1242</v>
      </c>
      <c r="J160" s="371"/>
      <c r="K160" s="367"/>
    </row>
    <row r="161" s="1" customFormat="1" ht="15" customHeight="1">
      <c r="B161" s="373"/>
      <c r="C161" s="353"/>
      <c r="D161" s="353"/>
      <c r="E161" s="353"/>
      <c r="F161" s="353"/>
      <c r="G161" s="353"/>
      <c r="H161" s="353"/>
      <c r="I161" s="353"/>
      <c r="J161" s="353"/>
      <c r="K161" s="374"/>
    </row>
    <row r="162" s="1" customFormat="1" ht="18.75" customHeight="1">
      <c r="B162" s="355"/>
      <c r="C162" s="365"/>
      <c r="D162" s="365"/>
      <c r="E162" s="365"/>
      <c r="F162" s="375"/>
      <c r="G162" s="365"/>
      <c r="H162" s="365"/>
      <c r="I162" s="365"/>
      <c r="J162" s="365"/>
      <c r="K162" s="355"/>
    </row>
    <row r="163" s="1" customFormat="1" ht="18.75" customHeight="1">
      <c r="B163" s="327"/>
      <c r="C163" s="327"/>
      <c r="D163" s="327"/>
      <c r="E163" s="327"/>
      <c r="F163" s="327"/>
      <c r="G163" s="327"/>
      <c r="H163" s="327"/>
      <c r="I163" s="327"/>
      <c r="J163" s="327"/>
      <c r="K163" s="327"/>
    </row>
    <row r="164" s="1" customFormat="1" ht="7.5" customHeight="1">
      <c r="B164" s="306"/>
      <c r="C164" s="307"/>
      <c r="D164" s="307"/>
      <c r="E164" s="307"/>
      <c r="F164" s="307"/>
      <c r="G164" s="307"/>
      <c r="H164" s="307"/>
      <c r="I164" s="307"/>
      <c r="J164" s="307"/>
      <c r="K164" s="308"/>
    </row>
    <row r="165" s="1" customFormat="1" ht="45" customHeight="1">
      <c r="B165" s="309"/>
      <c r="C165" s="310" t="s">
        <v>1273</v>
      </c>
      <c r="D165" s="310"/>
      <c r="E165" s="310"/>
      <c r="F165" s="310"/>
      <c r="G165" s="310"/>
      <c r="H165" s="310"/>
      <c r="I165" s="310"/>
      <c r="J165" s="310"/>
      <c r="K165" s="311"/>
    </row>
    <row r="166" s="1" customFormat="1" ht="17.25" customHeight="1">
      <c r="B166" s="309"/>
      <c r="C166" s="334" t="s">
        <v>1201</v>
      </c>
      <c r="D166" s="334"/>
      <c r="E166" s="334"/>
      <c r="F166" s="334" t="s">
        <v>1202</v>
      </c>
      <c r="G166" s="376"/>
      <c r="H166" s="377" t="s">
        <v>60</v>
      </c>
      <c r="I166" s="377" t="s">
        <v>63</v>
      </c>
      <c r="J166" s="334" t="s">
        <v>1203</v>
      </c>
      <c r="K166" s="311"/>
    </row>
    <row r="167" s="1" customFormat="1" ht="17.25" customHeight="1">
      <c r="B167" s="312"/>
      <c r="C167" s="336" t="s">
        <v>1204</v>
      </c>
      <c r="D167" s="336"/>
      <c r="E167" s="336"/>
      <c r="F167" s="337" t="s">
        <v>1205</v>
      </c>
      <c r="G167" s="378"/>
      <c r="H167" s="379"/>
      <c r="I167" s="379"/>
      <c r="J167" s="336" t="s">
        <v>1206</v>
      </c>
      <c r="K167" s="314"/>
    </row>
    <row r="168" s="1" customFormat="1" ht="5.25" customHeight="1">
      <c r="B168" s="344"/>
      <c r="C168" s="339"/>
      <c r="D168" s="339"/>
      <c r="E168" s="339"/>
      <c r="F168" s="339"/>
      <c r="G168" s="340"/>
      <c r="H168" s="339"/>
      <c r="I168" s="339"/>
      <c r="J168" s="339"/>
      <c r="K168" s="367"/>
    </row>
    <row r="169" s="1" customFormat="1" ht="15" customHeight="1">
      <c r="B169" s="344"/>
      <c r="C169" s="319" t="s">
        <v>1210</v>
      </c>
      <c r="D169" s="319"/>
      <c r="E169" s="319"/>
      <c r="F169" s="342" t="s">
        <v>1207</v>
      </c>
      <c r="G169" s="319"/>
      <c r="H169" s="319" t="s">
        <v>1247</v>
      </c>
      <c r="I169" s="319" t="s">
        <v>1209</v>
      </c>
      <c r="J169" s="319">
        <v>120</v>
      </c>
      <c r="K169" s="367"/>
    </row>
    <row r="170" s="1" customFormat="1" ht="15" customHeight="1">
      <c r="B170" s="344"/>
      <c r="C170" s="319" t="s">
        <v>1256</v>
      </c>
      <c r="D170" s="319"/>
      <c r="E170" s="319"/>
      <c r="F170" s="342" t="s">
        <v>1207</v>
      </c>
      <c r="G170" s="319"/>
      <c r="H170" s="319" t="s">
        <v>1257</v>
      </c>
      <c r="I170" s="319" t="s">
        <v>1209</v>
      </c>
      <c r="J170" s="319" t="s">
        <v>1258</v>
      </c>
      <c r="K170" s="367"/>
    </row>
    <row r="171" s="1" customFormat="1" ht="15" customHeight="1">
      <c r="B171" s="344"/>
      <c r="C171" s="319" t="s">
        <v>1155</v>
      </c>
      <c r="D171" s="319"/>
      <c r="E171" s="319"/>
      <c r="F171" s="342" t="s">
        <v>1207</v>
      </c>
      <c r="G171" s="319"/>
      <c r="H171" s="319" t="s">
        <v>1274</v>
      </c>
      <c r="I171" s="319" t="s">
        <v>1209</v>
      </c>
      <c r="J171" s="319" t="s">
        <v>1258</v>
      </c>
      <c r="K171" s="367"/>
    </row>
    <row r="172" s="1" customFormat="1" ht="15" customHeight="1">
      <c r="B172" s="344"/>
      <c r="C172" s="319" t="s">
        <v>1212</v>
      </c>
      <c r="D172" s="319"/>
      <c r="E172" s="319"/>
      <c r="F172" s="342" t="s">
        <v>1213</v>
      </c>
      <c r="G172" s="319"/>
      <c r="H172" s="319" t="s">
        <v>1274</v>
      </c>
      <c r="I172" s="319" t="s">
        <v>1209</v>
      </c>
      <c r="J172" s="319">
        <v>50</v>
      </c>
      <c r="K172" s="367"/>
    </row>
    <row r="173" s="1" customFormat="1" ht="15" customHeight="1">
      <c r="B173" s="344"/>
      <c r="C173" s="319" t="s">
        <v>1215</v>
      </c>
      <c r="D173" s="319"/>
      <c r="E173" s="319"/>
      <c r="F173" s="342" t="s">
        <v>1207</v>
      </c>
      <c r="G173" s="319"/>
      <c r="H173" s="319" t="s">
        <v>1274</v>
      </c>
      <c r="I173" s="319" t="s">
        <v>1217</v>
      </c>
      <c r="J173" s="319"/>
      <c r="K173" s="367"/>
    </row>
    <row r="174" s="1" customFormat="1" ht="15" customHeight="1">
      <c r="B174" s="344"/>
      <c r="C174" s="319" t="s">
        <v>1226</v>
      </c>
      <c r="D174" s="319"/>
      <c r="E174" s="319"/>
      <c r="F174" s="342" t="s">
        <v>1213</v>
      </c>
      <c r="G174" s="319"/>
      <c r="H174" s="319" t="s">
        <v>1274</v>
      </c>
      <c r="I174" s="319" t="s">
        <v>1209</v>
      </c>
      <c r="J174" s="319">
        <v>50</v>
      </c>
      <c r="K174" s="367"/>
    </row>
    <row r="175" s="1" customFormat="1" ht="15" customHeight="1">
      <c r="B175" s="344"/>
      <c r="C175" s="319" t="s">
        <v>1234</v>
      </c>
      <c r="D175" s="319"/>
      <c r="E175" s="319"/>
      <c r="F175" s="342" t="s">
        <v>1213</v>
      </c>
      <c r="G175" s="319"/>
      <c r="H175" s="319" t="s">
        <v>1274</v>
      </c>
      <c r="I175" s="319" t="s">
        <v>1209</v>
      </c>
      <c r="J175" s="319">
        <v>50</v>
      </c>
      <c r="K175" s="367"/>
    </row>
    <row r="176" s="1" customFormat="1" ht="15" customHeight="1">
      <c r="B176" s="344"/>
      <c r="C176" s="319" t="s">
        <v>1232</v>
      </c>
      <c r="D176" s="319"/>
      <c r="E176" s="319"/>
      <c r="F176" s="342" t="s">
        <v>1213</v>
      </c>
      <c r="G176" s="319"/>
      <c r="H176" s="319" t="s">
        <v>1274</v>
      </c>
      <c r="I176" s="319" t="s">
        <v>1209</v>
      </c>
      <c r="J176" s="319">
        <v>50</v>
      </c>
      <c r="K176" s="367"/>
    </row>
    <row r="177" s="1" customFormat="1" ht="15" customHeight="1">
      <c r="B177" s="344"/>
      <c r="C177" s="319" t="s">
        <v>126</v>
      </c>
      <c r="D177" s="319"/>
      <c r="E177" s="319"/>
      <c r="F177" s="342" t="s">
        <v>1207</v>
      </c>
      <c r="G177" s="319"/>
      <c r="H177" s="319" t="s">
        <v>1275</v>
      </c>
      <c r="I177" s="319" t="s">
        <v>1276</v>
      </c>
      <c r="J177" s="319"/>
      <c r="K177" s="367"/>
    </row>
    <row r="178" s="1" customFormat="1" ht="15" customHeight="1">
      <c r="B178" s="344"/>
      <c r="C178" s="319" t="s">
        <v>63</v>
      </c>
      <c r="D178" s="319"/>
      <c r="E178" s="319"/>
      <c r="F178" s="342" t="s">
        <v>1207</v>
      </c>
      <c r="G178" s="319"/>
      <c r="H178" s="319" t="s">
        <v>1277</v>
      </c>
      <c r="I178" s="319" t="s">
        <v>1278</v>
      </c>
      <c r="J178" s="319">
        <v>1</v>
      </c>
      <c r="K178" s="367"/>
    </row>
    <row r="179" s="1" customFormat="1" ht="15" customHeight="1">
      <c r="B179" s="344"/>
      <c r="C179" s="319" t="s">
        <v>59</v>
      </c>
      <c r="D179" s="319"/>
      <c r="E179" s="319"/>
      <c r="F179" s="342" t="s">
        <v>1207</v>
      </c>
      <c r="G179" s="319"/>
      <c r="H179" s="319" t="s">
        <v>1279</v>
      </c>
      <c r="I179" s="319" t="s">
        <v>1209</v>
      </c>
      <c r="J179" s="319">
        <v>20</v>
      </c>
      <c r="K179" s="367"/>
    </row>
    <row r="180" s="1" customFormat="1" ht="15" customHeight="1">
      <c r="B180" s="344"/>
      <c r="C180" s="319" t="s">
        <v>60</v>
      </c>
      <c r="D180" s="319"/>
      <c r="E180" s="319"/>
      <c r="F180" s="342" t="s">
        <v>1207</v>
      </c>
      <c r="G180" s="319"/>
      <c r="H180" s="319" t="s">
        <v>1280</v>
      </c>
      <c r="I180" s="319" t="s">
        <v>1209</v>
      </c>
      <c r="J180" s="319">
        <v>255</v>
      </c>
      <c r="K180" s="367"/>
    </row>
    <row r="181" s="1" customFormat="1" ht="15" customHeight="1">
      <c r="B181" s="344"/>
      <c r="C181" s="319" t="s">
        <v>127</v>
      </c>
      <c r="D181" s="319"/>
      <c r="E181" s="319"/>
      <c r="F181" s="342" t="s">
        <v>1207</v>
      </c>
      <c r="G181" s="319"/>
      <c r="H181" s="319" t="s">
        <v>1171</v>
      </c>
      <c r="I181" s="319" t="s">
        <v>1209</v>
      </c>
      <c r="J181" s="319">
        <v>10</v>
      </c>
      <c r="K181" s="367"/>
    </row>
    <row r="182" s="1" customFormat="1" ht="15" customHeight="1">
      <c r="B182" s="344"/>
      <c r="C182" s="319" t="s">
        <v>128</v>
      </c>
      <c r="D182" s="319"/>
      <c r="E182" s="319"/>
      <c r="F182" s="342" t="s">
        <v>1207</v>
      </c>
      <c r="G182" s="319"/>
      <c r="H182" s="319" t="s">
        <v>1281</v>
      </c>
      <c r="I182" s="319" t="s">
        <v>1242</v>
      </c>
      <c r="J182" s="319"/>
      <c r="K182" s="367"/>
    </row>
    <row r="183" s="1" customFormat="1" ht="15" customHeight="1">
      <c r="B183" s="344"/>
      <c r="C183" s="319" t="s">
        <v>1282</v>
      </c>
      <c r="D183" s="319"/>
      <c r="E183" s="319"/>
      <c r="F183" s="342" t="s">
        <v>1207</v>
      </c>
      <c r="G183" s="319"/>
      <c r="H183" s="319" t="s">
        <v>1283</v>
      </c>
      <c r="I183" s="319" t="s">
        <v>1242</v>
      </c>
      <c r="J183" s="319"/>
      <c r="K183" s="367"/>
    </row>
    <row r="184" s="1" customFormat="1" ht="15" customHeight="1">
      <c r="B184" s="344"/>
      <c r="C184" s="319" t="s">
        <v>1271</v>
      </c>
      <c r="D184" s="319"/>
      <c r="E184" s="319"/>
      <c r="F184" s="342" t="s">
        <v>1207</v>
      </c>
      <c r="G184" s="319"/>
      <c r="H184" s="319" t="s">
        <v>1284</v>
      </c>
      <c r="I184" s="319" t="s">
        <v>1242</v>
      </c>
      <c r="J184" s="319"/>
      <c r="K184" s="367"/>
    </row>
    <row r="185" s="1" customFormat="1" ht="15" customHeight="1">
      <c r="B185" s="344"/>
      <c r="C185" s="319" t="s">
        <v>130</v>
      </c>
      <c r="D185" s="319"/>
      <c r="E185" s="319"/>
      <c r="F185" s="342" t="s">
        <v>1213</v>
      </c>
      <c r="G185" s="319"/>
      <c r="H185" s="319" t="s">
        <v>1285</v>
      </c>
      <c r="I185" s="319" t="s">
        <v>1209</v>
      </c>
      <c r="J185" s="319">
        <v>50</v>
      </c>
      <c r="K185" s="367"/>
    </row>
    <row r="186" s="1" customFormat="1" ht="15" customHeight="1">
      <c r="B186" s="344"/>
      <c r="C186" s="319" t="s">
        <v>1286</v>
      </c>
      <c r="D186" s="319"/>
      <c r="E186" s="319"/>
      <c r="F186" s="342" t="s">
        <v>1213</v>
      </c>
      <c r="G186" s="319"/>
      <c r="H186" s="319" t="s">
        <v>1287</v>
      </c>
      <c r="I186" s="319" t="s">
        <v>1288</v>
      </c>
      <c r="J186" s="319"/>
      <c r="K186" s="367"/>
    </row>
    <row r="187" s="1" customFormat="1" ht="15" customHeight="1">
      <c r="B187" s="344"/>
      <c r="C187" s="319" t="s">
        <v>1289</v>
      </c>
      <c r="D187" s="319"/>
      <c r="E187" s="319"/>
      <c r="F187" s="342" t="s">
        <v>1213</v>
      </c>
      <c r="G187" s="319"/>
      <c r="H187" s="319" t="s">
        <v>1290</v>
      </c>
      <c r="I187" s="319" t="s">
        <v>1288</v>
      </c>
      <c r="J187" s="319"/>
      <c r="K187" s="367"/>
    </row>
    <row r="188" s="1" customFormat="1" ht="15" customHeight="1">
      <c r="B188" s="344"/>
      <c r="C188" s="319" t="s">
        <v>1291</v>
      </c>
      <c r="D188" s="319"/>
      <c r="E188" s="319"/>
      <c r="F188" s="342" t="s">
        <v>1213</v>
      </c>
      <c r="G188" s="319"/>
      <c r="H188" s="319" t="s">
        <v>1292</v>
      </c>
      <c r="I188" s="319" t="s">
        <v>1288</v>
      </c>
      <c r="J188" s="319"/>
      <c r="K188" s="367"/>
    </row>
    <row r="189" s="1" customFormat="1" ht="15" customHeight="1">
      <c r="B189" s="344"/>
      <c r="C189" s="380" t="s">
        <v>1293</v>
      </c>
      <c r="D189" s="319"/>
      <c r="E189" s="319"/>
      <c r="F189" s="342" t="s">
        <v>1213</v>
      </c>
      <c r="G189" s="319"/>
      <c r="H189" s="319" t="s">
        <v>1294</v>
      </c>
      <c r="I189" s="319" t="s">
        <v>1295</v>
      </c>
      <c r="J189" s="381" t="s">
        <v>1296</v>
      </c>
      <c r="K189" s="367"/>
    </row>
    <row r="190" s="18" customFormat="1" ht="15" customHeight="1">
      <c r="B190" s="382"/>
      <c r="C190" s="383" t="s">
        <v>1297</v>
      </c>
      <c r="D190" s="384"/>
      <c r="E190" s="384"/>
      <c r="F190" s="385" t="s">
        <v>1213</v>
      </c>
      <c r="G190" s="384"/>
      <c r="H190" s="384" t="s">
        <v>1298</v>
      </c>
      <c r="I190" s="384" t="s">
        <v>1295</v>
      </c>
      <c r="J190" s="386" t="s">
        <v>1296</v>
      </c>
      <c r="K190" s="387"/>
    </row>
    <row r="191" s="1" customFormat="1" ht="15" customHeight="1">
      <c r="B191" s="344"/>
      <c r="C191" s="380" t="s">
        <v>48</v>
      </c>
      <c r="D191" s="319"/>
      <c r="E191" s="319"/>
      <c r="F191" s="342" t="s">
        <v>1207</v>
      </c>
      <c r="G191" s="319"/>
      <c r="H191" s="316" t="s">
        <v>1299</v>
      </c>
      <c r="I191" s="319" t="s">
        <v>1300</v>
      </c>
      <c r="J191" s="319"/>
      <c r="K191" s="367"/>
    </row>
    <row r="192" s="1" customFormat="1" ht="15" customHeight="1">
      <c r="B192" s="344"/>
      <c r="C192" s="380" t="s">
        <v>1301</v>
      </c>
      <c r="D192" s="319"/>
      <c r="E192" s="319"/>
      <c r="F192" s="342" t="s">
        <v>1207</v>
      </c>
      <c r="G192" s="319"/>
      <c r="H192" s="319" t="s">
        <v>1302</v>
      </c>
      <c r="I192" s="319" t="s">
        <v>1242</v>
      </c>
      <c r="J192" s="319"/>
      <c r="K192" s="367"/>
    </row>
    <row r="193" s="1" customFormat="1" ht="15" customHeight="1">
      <c r="B193" s="344"/>
      <c r="C193" s="380" t="s">
        <v>1303</v>
      </c>
      <c r="D193" s="319"/>
      <c r="E193" s="319"/>
      <c r="F193" s="342" t="s">
        <v>1207</v>
      </c>
      <c r="G193" s="319"/>
      <c r="H193" s="319" t="s">
        <v>1304</v>
      </c>
      <c r="I193" s="319" t="s">
        <v>1242</v>
      </c>
      <c r="J193" s="319"/>
      <c r="K193" s="367"/>
    </row>
    <row r="194" s="1" customFormat="1" ht="15" customHeight="1">
      <c r="B194" s="344"/>
      <c r="C194" s="380" t="s">
        <v>1305</v>
      </c>
      <c r="D194" s="319"/>
      <c r="E194" s="319"/>
      <c r="F194" s="342" t="s">
        <v>1213</v>
      </c>
      <c r="G194" s="319"/>
      <c r="H194" s="319" t="s">
        <v>1306</v>
      </c>
      <c r="I194" s="319" t="s">
        <v>1242</v>
      </c>
      <c r="J194" s="319"/>
      <c r="K194" s="367"/>
    </row>
    <row r="195" s="1" customFormat="1" ht="15" customHeight="1">
      <c r="B195" s="373"/>
      <c r="C195" s="388"/>
      <c r="D195" s="353"/>
      <c r="E195" s="353"/>
      <c r="F195" s="353"/>
      <c r="G195" s="353"/>
      <c r="H195" s="353"/>
      <c r="I195" s="353"/>
      <c r="J195" s="353"/>
      <c r="K195" s="374"/>
    </row>
    <row r="196" s="1" customFormat="1" ht="18.75" customHeight="1">
      <c r="B196" s="355"/>
      <c r="C196" s="365"/>
      <c r="D196" s="365"/>
      <c r="E196" s="365"/>
      <c r="F196" s="375"/>
      <c r="G196" s="365"/>
      <c r="H196" s="365"/>
      <c r="I196" s="365"/>
      <c r="J196" s="365"/>
      <c r="K196" s="355"/>
    </row>
    <row r="197" s="1" customFormat="1" ht="18.75" customHeight="1">
      <c r="B197" s="355"/>
      <c r="C197" s="365"/>
      <c r="D197" s="365"/>
      <c r="E197" s="365"/>
      <c r="F197" s="375"/>
      <c r="G197" s="365"/>
      <c r="H197" s="365"/>
      <c r="I197" s="365"/>
      <c r="J197" s="365"/>
      <c r="K197" s="355"/>
    </row>
    <row r="198" s="1" customFormat="1" ht="18.75" customHeight="1">
      <c r="B198" s="327"/>
      <c r="C198" s="327"/>
      <c r="D198" s="327"/>
      <c r="E198" s="327"/>
      <c r="F198" s="327"/>
      <c r="G198" s="327"/>
      <c r="H198" s="327"/>
      <c r="I198" s="327"/>
      <c r="J198" s="327"/>
      <c r="K198" s="327"/>
    </row>
    <row r="199" s="1" customFormat="1" ht="13.5">
      <c r="B199" s="306"/>
      <c r="C199" s="307"/>
      <c r="D199" s="307"/>
      <c r="E199" s="307"/>
      <c r="F199" s="307"/>
      <c r="G199" s="307"/>
      <c r="H199" s="307"/>
      <c r="I199" s="307"/>
      <c r="J199" s="307"/>
      <c r="K199" s="308"/>
    </row>
    <row r="200" s="1" customFormat="1" ht="21">
      <c r="B200" s="309"/>
      <c r="C200" s="310" t="s">
        <v>1307</v>
      </c>
      <c r="D200" s="310"/>
      <c r="E200" s="310"/>
      <c r="F200" s="310"/>
      <c r="G200" s="310"/>
      <c r="H200" s="310"/>
      <c r="I200" s="310"/>
      <c r="J200" s="310"/>
      <c r="K200" s="311"/>
    </row>
    <row r="201" s="1" customFormat="1" ht="25.5" customHeight="1">
      <c r="B201" s="309"/>
      <c r="C201" s="389" t="s">
        <v>1308</v>
      </c>
      <c r="D201" s="389"/>
      <c r="E201" s="389"/>
      <c r="F201" s="389" t="s">
        <v>1309</v>
      </c>
      <c r="G201" s="390"/>
      <c r="H201" s="389" t="s">
        <v>1310</v>
      </c>
      <c r="I201" s="389"/>
      <c r="J201" s="389"/>
      <c r="K201" s="311"/>
    </row>
    <row r="202" s="1" customFormat="1" ht="5.25" customHeight="1">
      <c r="B202" s="344"/>
      <c r="C202" s="339"/>
      <c r="D202" s="339"/>
      <c r="E202" s="339"/>
      <c r="F202" s="339"/>
      <c r="G202" s="365"/>
      <c r="H202" s="339"/>
      <c r="I202" s="339"/>
      <c r="J202" s="339"/>
      <c r="K202" s="367"/>
    </row>
    <row r="203" s="1" customFormat="1" ht="15" customHeight="1">
      <c r="B203" s="344"/>
      <c r="C203" s="319" t="s">
        <v>1300</v>
      </c>
      <c r="D203" s="319"/>
      <c r="E203" s="319"/>
      <c r="F203" s="342" t="s">
        <v>49</v>
      </c>
      <c r="G203" s="319"/>
      <c r="H203" s="319" t="s">
        <v>1311</v>
      </c>
      <c r="I203" s="319"/>
      <c r="J203" s="319"/>
      <c r="K203" s="367"/>
    </row>
    <row r="204" s="1" customFormat="1" ht="15" customHeight="1">
      <c r="B204" s="344"/>
      <c r="C204" s="319"/>
      <c r="D204" s="319"/>
      <c r="E204" s="319"/>
      <c r="F204" s="342" t="s">
        <v>50</v>
      </c>
      <c r="G204" s="319"/>
      <c r="H204" s="319" t="s">
        <v>1312</v>
      </c>
      <c r="I204" s="319"/>
      <c r="J204" s="319"/>
      <c r="K204" s="367"/>
    </row>
    <row r="205" s="1" customFormat="1" ht="15" customHeight="1">
      <c r="B205" s="344"/>
      <c r="C205" s="319"/>
      <c r="D205" s="319"/>
      <c r="E205" s="319"/>
      <c r="F205" s="342" t="s">
        <v>53</v>
      </c>
      <c r="G205" s="319"/>
      <c r="H205" s="319" t="s">
        <v>1313</v>
      </c>
      <c r="I205" s="319"/>
      <c r="J205" s="319"/>
      <c r="K205" s="367"/>
    </row>
    <row r="206" s="1" customFormat="1" ht="15" customHeight="1">
      <c r="B206" s="344"/>
      <c r="C206" s="319"/>
      <c r="D206" s="319"/>
      <c r="E206" s="319"/>
      <c r="F206" s="342" t="s">
        <v>51</v>
      </c>
      <c r="G206" s="319"/>
      <c r="H206" s="319" t="s">
        <v>1314</v>
      </c>
      <c r="I206" s="319"/>
      <c r="J206" s="319"/>
      <c r="K206" s="367"/>
    </row>
    <row r="207" s="1" customFormat="1" ht="15" customHeight="1">
      <c r="B207" s="344"/>
      <c r="C207" s="319"/>
      <c r="D207" s="319"/>
      <c r="E207" s="319"/>
      <c r="F207" s="342" t="s">
        <v>52</v>
      </c>
      <c r="G207" s="319"/>
      <c r="H207" s="319" t="s">
        <v>1315</v>
      </c>
      <c r="I207" s="319"/>
      <c r="J207" s="319"/>
      <c r="K207" s="367"/>
    </row>
    <row r="208" s="1" customFormat="1" ht="15" customHeight="1">
      <c r="B208" s="344"/>
      <c r="C208" s="319"/>
      <c r="D208" s="319"/>
      <c r="E208" s="319"/>
      <c r="F208" s="342"/>
      <c r="G208" s="319"/>
      <c r="H208" s="319"/>
      <c r="I208" s="319"/>
      <c r="J208" s="319"/>
      <c r="K208" s="367"/>
    </row>
    <row r="209" s="1" customFormat="1" ht="15" customHeight="1">
      <c r="B209" s="344"/>
      <c r="C209" s="319" t="s">
        <v>1254</v>
      </c>
      <c r="D209" s="319"/>
      <c r="E209" s="319"/>
      <c r="F209" s="342" t="s">
        <v>85</v>
      </c>
      <c r="G209" s="319"/>
      <c r="H209" s="319" t="s">
        <v>1316</v>
      </c>
      <c r="I209" s="319"/>
      <c r="J209" s="319"/>
      <c r="K209" s="367"/>
    </row>
    <row r="210" s="1" customFormat="1" ht="15" customHeight="1">
      <c r="B210" s="344"/>
      <c r="C210" s="319"/>
      <c r="D210" s="319"/>
      <c r="E210" s="319"/>
      <c r="F210" s="342" t="s">
        <v>1151</v>
      </c>
      <c r="G210" s="319"/>
      <c r="H210" s="319" t="s">
        <v>1152</v>
      </c>
      <c r="I210" s="319"/>
      <c r="J210" s="319"/>
      <c r="K210" s="367"/>
    </row>
    <row r="211" s="1" customFormat="1" ht="15" customHeight="1">
      <c r="B211" s="344"/>
      <c r="C211" s="319"/>
      <c r="D211" s="319"/>
      <c r="E211" s="319"/>
      <c r="F211" s="342" t="s">
        <v>1149</v>
      </c>
      <c r="G211" s="319"/>
      <c r="H211" s="319" t="s">
        <v>1317</v>
      </c>
      <c r="I211" s="319"/>
      <c r="J211" s="319"/>
      <c r="K211" s="367"/>
    </row>
    <row r="212" s="1" customFormat="1" ht="15" customHeight="1">
      <c r="B212" s="391"/>
      <c r="C212" s="319"/>
      <c r="D212" s="319"/>
      <c r="E212" s="319"/>
      <c r="F212" s="342" t="s">
        <v>1153</v>
      </c>
      <c r="G212" s="380"/>
      <c r="H212" s="371" t="s">
        <v>1154</v>
      </c>
      <c r="I212" s="371"/>
      <c r="J212" s="371"/>
      <c r="K212" s="392"/>
    </row>
    <row r="213" s="1" customFormat="1" ht="15" customHeight="1">
      <c r="B213" s="391"/>
      <c r="C213" s="319"/>
      <c r="D213" s="319"/>
      <c r="E213" s="319"/>
      <c r="F213" s="342" t="s">
        <v>527</v>
      </c>
      <c r="G213" s="380"/>
      <c r="H213" s="371" t="s">
        <v>1318</v>
      </c>
      <c r="I213" s="371"/>
      <c r="J213" s="371"/>
      <c r="K213" s="392"/>
    </row>
    <row r="214" s="1" customFormat="1" ht="15" customHeight="1">
      <c r="B214" s="391"/>
      <c r="C214" s="319"/>
      <c r="D214" s="319"/>
      <c r="E214" s="319"/>
      <c r="F214" s="342"/>
      <c r="G214" s="380"/>
      <c r="H214" s="371"/>
      <c r="I214" s="371"/>
      <c r="J214" s="371"/>
      <c r="K214" s="392"/>
    </row>
    <row r="215" s="1" customFormat="1" ht="15" customHeight="1">
      <c r="B215" s="391"/>
      <c r="C215" s="319" t="s">
        <v>1278</v>
      </c>
      <c r="D215" s="319"/>
      <c r="E215" s="319"/>
      <c r="F215" s="342">
        <v>1</v>
      </c>
      <c r="G215" s="380"/>
      <c r="H215" s="371" t="s">
        <v>1319</v>
      </c>
      <c r="I215" s="371"/>
      <c r="J215" s="371"/>
      <c r="K215" s="392"/>
    </row>
    <row r="216" s="1" customFormat="1" ht="15" customHeight="1">
      <c r="B216" s="391"/>
      <c r="C216" s="319"/>
      <c r="D216" s="319"/>
      <c r="E216" s="319"/>
      <c r="F216" s="342">
        <v>2</v>
      </c>
      <c r="G216" s="380"/>
      <c r="H216" s="371" t="s">
        <v>1320</v>
      </c>
      <c r="I216" s="371"/>
      <c r="J216" s="371"/>
      <c r="K216" s="392"/>
    </row>
    <row r="217" s="1" customFormat="1" ht="15" customHeight="1">
      <c r="B217" s="391"/>
      <c r="C217" s="319"/>
      <c r="D217" s="319"/>
      <c r="E217" s="319"/>
      <c r="F217" s="342">
        <v>3</v>
      </c>
      <c r="G217" s="380"/>
      <c r="H217" s="371" t="s">
        <v>1321</v>
      </c>
      <c r="I217" s="371"/>
      <c r="J217" s="371"/>
      <c r="K217" s="392"/>
    </row>
    <row r="218" s="1" customFormat="1" ht="15" customHeight="1">
      <c r="B218" s="391"/>
      <c r="C218" s="319"/>
      <c r="D218" s="319"/>
      <c r="E218" s="319"/>
      <c r="F218" s="342">
        <v>4</v>
      </c>
      <c r="G218" s="380"/>
      <c r="H218" s="371" t="s">
        <v>1322</v>
      </c>
      <c r="I218" s="371"/>
      <c r="J218" s="371"/>
      <c r="K218" s="392"/>
    </row>
    <row r="219" s="1" customFormat="1" ht="12.75" customHeight="1">
      <c r="B219" s="393"/>
      <c r="C219" s="394"/>
      <c r="D219" s="394"/>
      <c r="E219" s="394"/>
      <c r="F219" s="394"/>
      <c r="G219" s="394"/>
      <c r="H219" s="394"/>
      <c r="I219" s="394"/>
      <c r="J219" s="394"/>
      <c r="K219" s="39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2025-09-17T11:02:13Z</dcterms:created>
  <dcterms:modified xsi:type="dcterms:W3CDTF">2025-09-17T11:02:21Z</dcterms:modified>
</cp:coreProperties>
</file>