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ileny\Documents\Farmtec\Farmtec Šílený\2025\Ta 16-25 Plynotěsné zakrytí koncového skladu BPS Mořina\"/>
    </mc:Choice>
  </mc:AlternateContent>
  <xr:revisionPtr revIDLastSave="0" documentId="13_ncr:1_{2A04BEF3-3A2E-4B21-9863-B6E7E907FD14}" xr6:coauthVersionLast="47" xr6:coauthVersionMax="47" xr10:uidLastSave="{00000000-0000-0000-0000-000000000000}"/>
  <bookViews>
    <workbookView xWindow="-120" yWindow="-120" windowWidth="29040" windowHeight="17520" tabRatio="84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-01 Pol" sheetId="12" r:id="rId4"/>
    <sheet name="SO 01 01-02 Pol" sheetId="13" r:id="rId5"/>
    <sheet name="SO 01 01-03 Pol" sheetId="14" r:id="rId6"/>
    <sheet name="SO 01 01-04 Pol" sheetId="15" r:id="rId7"/>
    <sheet name="SO 01 01-05  Pol" sheetId="16" r:id="rId8"/>
    <sheet name="SO 01 01-06   Pol" sheetId="17" r:id="rId9"/>
    <sheet name="SO 01 01-07  Pol" sheetId="18" r:id="rId10"/>
    <sheet name="SO 01 01-08 Pol" sheetId="19" r:id="rId11"/>
    <sheet name="SO 01 01-09 Pol" sheetId="20" r:id="rId12"/>
    <sheet name="SO 01 01-10 Pol" sheetId="21" r:id="rId13"/>
  </sheets>
  <externalReferences>
    <externalReference r:id="rId14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01-01 Pol'!$1:$7</definedName>
    <definedName name="_xlnm.Print_Titles" localSheetId="4">'SO 01 01-02 Pol'!$1:$7</definedName>
    <definedName name="_xlnm.Print_Titles" localSheetId="5">'SO 01 01-03 Pol'!$1:$7</definedName>
    <definedName name="_xlnm.Print_Titles" localSheetId="6">'SO 01 01-04 Pol'!$1:$7</definedName>
    <definedName name="_xlnm.Print_Titles" localSheetId="7">'SO 01 01-05  Pol'!$1:$7</definedName>
    <definedName name="_xlnm.Print_Titles" localSheetId="8">'SO 01 01-06   Pol'!$1:$7</definedName>
    <definedName name="_xlnm.Print_Titles" localSheetId="9">'SO 01 01-07  Pol'!$1:$7</definedName>
    <definedName name="_xlnm.Print_Titles" localSheetId="10">'SO 01 01-08 Pol'!$1:$7</definedName>
    <definedName name="_xlnm.Print_Titles" localSheetId="11">'SO 01 01-09 Pol'!$1:$7</definedName>
    <definedName name="_xlnm.Print_Titles" localSheetId="12">'SO 01 01-10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01-01 Pol'!$A$1:$Y$24</definedName>
    <definedName name="_xlnm.Print_Area" localSheetId="4">'SO 01 01-02 Pol'!$A$1:$Y$76</definedName>
    <definedName name="_xlnm.Print_Area" localSheetId="5">'SO 01 01-03 Pol'!$A$1:$Y$86</definedName>
    <definedName name="_xlnm.Print_Area" localSheetId="6">'SO 01 01-04 Pol'!$A$1:$Y$51</definedName>
    <definedName name="_xlnm.Print_Area" localSheetId="7">'SO 01 01-05  Pol'!$A$1:$Y$51</definedName>
    <definedName name="_xlnm.Print_Area" localSheetId="8">'SO 01 01-06   Pol'!$A$1:$Y$53</definedName>
    <definedName name="_xlnm.Print_Area" localSheetId="9">'SO 01 01-07  Pol'!$A$1:$Y$33</definedName>
    <definedName name="_xlnm.Print_Area" localSheetId="10">'SO 01 01-08 Pol'!$A$1:$Y$40</definedName>
    <definedName name="_xlnm.Print_Area" localSheetId="11">'SO 01 01-09 Pol'!$A$1:$Y$33</definedName>
    <definedName name="_xlnm.Print_Area" localSheetId="12">'SO 01 01-10 Pol'!$A$1:$Y$26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I74" i="1"/>
  <c r="G9" i="21"/>
  <c r="G8" i="21" s="1"/>
  <c r="I76" i="1" s="1"/>
  <c r="I20" i="1" s="1"/>
  <c r="G10" i="21"/>
  <c r="G11" i="21"/>
  <c r="G12" i="21"/>
  <c r="G13" i="21"/>
  <c r="G14" i="21"/>
  <c r="AE16" i="21"/>
  <c r="F50" i="1" s="1"/>
  <c r="G9" i="20"/>
  <c r="G8" i="20" s="1"/>
  <c r="G11" i="20"/>
  <c r="G13" i="20"/>
  <c r="G14" i="20"/>
  <c r="G15" i="20"/>
  <c r="G16" i="20"/>
  <c r="G17" i="20"/>
  <c r="G19" i="20"/>
  <c r="G18" i="20" s="1"/>
  <c r="G20" i="20"/>
  <c r="G21" i="20"/>
  <c r="AE23" i="20"/>
  <c r="F49" i="1" s="1"/>
  <c r="G9" i="19"/>
  <c r="G10" i="19"/>
  <c r="G11" i="19"/>
  <c r="G12" i="19"/>
  <c r="G13" i="19"/>
  <c r="G14" i="19"/>
  <c r="G16" i="19"/>
  <c r="G15" i="19" s="1"/>
  <c r="G18" i="19"/>
  <c r="G19" i="19"/>
  <c r="G20" i="19"/>
  <c r="G21" i="19"/>
  <c r="G23" i="19"/>
  <c r="G25" i="19"/>
  <c r="G26" i="19"/>
  <c r="G28" i="19"/>
  <c r="G27" i="19" s="1"/>
  <c r="AE30" i="19"/>
  <c r="F48" i="1" s="1"/>
  <c r="G9" i="18"/>
  <c r="G10" i="18"/>
  <c r="G11" i="18"/>
  <c r="G12" i="18"/>
  <c r="G13" i="18"/>
  <c r="G14" i="18"/>
  <c r="G16" i="18"/>
  <c r="G15" i="18" s="1"/>
  <c r="G17" i="18"/>
  <c r="G18" i="18"/>
  <c r="G19" i="18"/>
  <c r="G21" i="18"/>
  <c r="G20" i="18" s="1"/>
  <c r="AE23" i="18"/>
  <c r="F47" i="1" s="1"/>
  <c r="G9" i="17"/>
  <c r="G10" i="17"/>
  <c r="G11" i="17"/>
  <c r="G12" i="17"/>
  <c r="G13" i="17"/>
  <c r="G14" i="17"/>
  <c r="G15" i="17"/>
  <c r="G16" i="17"/>
  <c r="G17" i="17"/>
  <c r="G18" i="17"/>
  <c r="G20" i="17"/>
  <c r="G21" i="17"/>
  <c r="G22" i="17"/>
  <c r="G23" i="17"/>
  <c r="G24" i="17"/>
  <c r="G26" i="17"/>
  <c r="G27" i="17"/>
  <c r="G25" i="17" s="1"/>
  <c r="G29" i="17"/>
  <c r="G30" i="17"/>
  <c r="G31" i="17"/>
  <c r="G33" i="17"/>
  <c r="G32" i="17" s="1"/>
  <c r="G35" i="17"/>
  <c r="G37" i="17"/>
  <c r="G38" i="17"/>
  <c r="G39" i="17"/>
  <c r="G40" i="17"/>
  <c r="G41" i="17"/>
  <c r="AE43" i="17"/>
  <c r="F46" i="1" s="1"/>
  <c r="AF43" i="17"/>
  <c r="G9" i="16"/>
  <c r="G10" i="16"/>
  <c r="G11" i="16"/>
  <c r="G12" i="16"/>
  <c r="G13" i="16"/>
  <c r="G14" i="16"/>
  <c r="G15" i="16"/>
  <c r="G16" i="16"/>
  <c r="G17" i="16"/>
  <c r="G18" i="16"/>
  <c r="G20" i="16"/>
  <c r="G21" i="16"/>
  <c r="G22" i="16"/>
  <c r="G23" i="16"/>
  <c r="G24" i="16"/>
  <c r="G26" i="16"/>
  <c r="G25" i="16" s="1"/>
  <c r="G27" i="16"/>
  <c r="G28" i="16"/>
  <c r="G29" i="16"/>
  <c r="G30" i="16"/>
  <c r="G31" i="16"/>
  <c r="G32" i="16"/>
  <c r="G34" i="16"/>
  <c r="G35" i="16"/>
  <c r="G36" i="16"/>
  <c r="G37" i="16"/>
  <c r="G38" i="16"/>
  <c r="G39" i="16"/>
  <c r="AE41" i="16"/>
  <c r="F45" i="1" s="1"/>
  <c r="G9" i="15"/>
  <c r="G10" i="15"/>
  <c r="G11" i="15"/>
  <c r="G12" i="15"/>
  <c r="G13" i="15"/>
  <c r="AF41" i="15" s="1"/>
  <c r="G15" i="15"/>
  <c r="G16" i="15"/>
  <c r="G17" i="15"/>
  <c r="G18" i="15"/>
  <c r="G20" i="15"/>
  <c r="G21" i="15"/>
  <c r="G22" i="15"/>
  <c r="G23" i="15"/>
  <c r="G24" i="15"/>
  <c r="G26" i="15"/>
  <c r="G27" i="15"/>
  <c r="G29" i="15"/>
  <c r="G30" i="15"/>
  <c r="G31" i="15"/>
  <c r="G33" i="15"/>
  <c r="G32" i="15" s="1"/>
  <c r="G35" i="15"/>
  <c r="G36" i="15"/>
  <c r="G37" i="15"/>
  <c r="G38" i="15"/>
  <c r="G39" i="15"/>
  <c r="AE41" i="15"/>
  <c r="F44" i="1" s="1"/>
  <c r="G9" i="14"/>
  <c r="G10" i="14"/>
  <c r="G11" i="14"/>
  <c r="G12" i="14"/>
  <c r="G13" i="14"/>
  <c r="G14" i="14"/>
  <c r="G15" i="14"/>
  <c r="G16" i="14"/>
  <c r="G17" i="14"/>
  <c r="G18" i="14"/>
  <c r="G19" i="14"/>
  <c r="G21" i="14"/>
  <c r="G22" i="14"/>
  <c r="G23" i="14"/>
  <c r="G24" i="14"/>
  <c r="G25" i="14"/>
  <c r="G26" i="14"/>
  <c r="G28" i="14"/>
  <c r="G29" i="14"/>
  <c r="G30" i="14"/>
  <c r="G31" i="14"/>
  <c r="G32" i="14"/>
  <c r="G34" i="14"/>
  <c r="G35" i="14"/>
  <c r="G37" i="14"/>
  <c r="G38" i="14"/>
  <c r="G40" i="14"/>
  <c r="G39" i="14" s="1"/>
  <c r="G42" i="14"/>
  <c r="G43" i="14"/>
  <c r="G44" i="14"/>
  <c r="G46" i="14"/>
  <c r="G47" i="14"/>
  <c r="G48" i="14"/>
  <c r="G50" i="14"/>
  <c r="G49" i="14" s="1"/>
  <c r="G52" i="14"/>
  <c r="G53" i="14"/>
  <c r="G54" i="14"/>
  <c r="G55" i="14"/>
  <c r="G56" i="14"/>
  <c r="G57" i="14"/>
  <c r="G58" i="14"/>
  <c r="G60" i="14"/>
  <c r="G61" i="14"/>
  <c r="G62" i="14"/>
  <c r="G63" i="14"/>
  <c r="G64" i="14"/>
  <c r="G65" i="14"/>
  <c r="G66" i="14"/>
  <c r="G67" i="14"/>
  <c r="G68" i="14"/>
  <c r="G70" i="14"/>
  <c r="G71" i="14"/>
  <c r="G72" i="14"/>
  <c r="G73" i="14"/>
  <c r="G74" i="14"/>
  <c r="AE76" i="14"/>
  <c r="F43" i="1" s="1"/>
  <c r="G9" i="13"/>
  <c r="G10" i="13"/>
  <c r="G11" i="13"/>
  <c r="G12" i="13"/>
  <c r="G13" i="13"/>
  <c r="G14" i="13"/>
  <c r="G15" i="13"/>
  <c r="G16" i="13"/>
  <c r="G18" i="13"/>
  <c r="G19" i="13"/>
  <c r="G20" i="13"/>
  <c r="G21" i="13"/>
  <c r="G23" i="13"/>
  <c r="G24" i="13"/>
  <c r="G25" i="13"/>
  <c r="G26" i="13"/>
  <c r="G27" i="13"/>
  <c r="G29" i="13"/>
  <c r="G30" i="13"/>
  <c r="G32" i="13"/>
  <c r="G33" i="13"/>
  <c r="G34" i="13"/>
  <c r="G35" i="13"/>
  <c r="G36" i="13"/>
  <c r="G37" i="13"/>
  <c r="G38" i="13"/>
  <c r="G40" i="13"/>
  <c r="G41" i="13"/>
  <c r="G42" i="13"/>
  <c r="G43" i="13"/>
  <c r="G44" i="13"/>
  <c r="G45" i="13"/>
  <c r="G46" i="13"/>
  <c r="G48" i="13"/>
  <c r="G49" i="13"/>
  <c r="G51" i="13"/>
  <c r="G50" i="13" s="1"/>
  <c r="G53" i="13"/>
  <c r="G54" i="13"/>
  <c r="G56" i="13"/>
  <c r="G57" i="13"/>
  <c r="G58" i="13"/>
  <c r="G60" i="13"/>
  <c r="G61" i="13"/>
  <c r="G62" i="13"/>
  <c r="G63" i="13"/>
  <c r="G64" i="13"/>
  <c r="AE66" i="13"/>
  <c r="F42" i="1" s="1"/>
  <c r="G14" i="12"/>
  <c r="G8" i="12"/>
  <c r="G9" i="12"/>
  <c r="G10" i="12"/>
  <c r="G11" i="12"/>
  <c r="G12" i="12"/>
  <c r="AE14" i="12"/>
  <c r="F41" i="1" s="1"/>
  <c r="AF14" i="12"/>
  <c r="I19" i="1"/>
  <c r="J28" i="1"/>
  <c r="J26" i="1"/>
  <c r="G38" i="1"/>
  <c r="F38" i="1"/>
  <c r="J23" i="1"/>
  <c r="J24" i="1"/>
  <c r="J25" i="1"/>
  <c r="J27" i="1"/>
  <c r="E24" i="1"/>
  <c r="E26" i="1"/>
  <c r="G16" i="21" l="1"/>
  <c r="G50" i="1" s="1"/>
  <c r="G25" i="15"/>
  <c r="G39" i="13"/>
  <c r="G59" i="13"/>
  <c r="H41" i="1"/>
  <c r="I41" i="1" s="1"/>
  <c r="G8" i="13"/>
  <c r="G31" i="13"/>
  <c r="I65" i="1" s="1"/>
  <c r="G17" i="13"/>
  <c r="G55" i="13"/>
  <c r="I71" i="1" s="1"/>
  <c r="G8" i="14"/>
  <c r="G51" i="14"/>
  <c r="I69" i="1" s="1"/>
  <c r="G20" i="14"/>
  <c r="G41" i="14"/>
  <c r="G27" i="14"/>
  <c r="G8" i="15"/>
  <c r="G19" i="15"/>
  <c r="G14" i="15"/>
  <c r="G8" i="16"/>
  <c r="G19" i="16"/>
  <c r="G8" i="17"/>
  <c r="G36" i="17"/>
  <c r="G19" i="17"/>
  <c r="G8" i="18"/>
  <c r="G23" i="18" s="1"/>
  <c r="G47" i="1" s="1"/>
  <c r="G8" i="19"/>
  <c r="G17" i="19"/>
  <c r="F39" i="1"/>
  <c r="F51" i="1" s="1"/>
  <c r="G23" i="1" s="1"/>
  <c r="F40" i="1"/>
  <c r="AF16" i="21"/>
  <c r="G12" i="20"/>
  <c r="AF23" i="20"/>
  <c r="G10" i="20"/>
  <c r="G23" i="20" s="1"/>
  <c r="G49" i="1" s="1"/>
  <c r="AF30" i="19"/>
  <c r="G22" i="19"/>
  <c r="I68" i="1" s="1"/>
  <c r="G24" i="19"/>
  <c r="I72" i="1" s="1"/>
  <c r="AF23" i="18"/>
  <c r="H47" i="1" s="1"/>
  <c r="I47" i="1" s="1"/>
  <c r="G28" i="17"/>
  <c r="G34" i="17"/>
  <c r="I73" i="1" s="1"/>
  <c r="AF41" i="16"/>
  <c r="G33" i="16"/>
  <c r="G28" i="15"/>
  <c r="G34" i="15"/>
  <c r="G45" i="14"/>
  <c r="G36" i="14"/>
  <c r="G59" i="14"/>
  <c r="G69" i="14"/>
  <c r="G33" i="14"/>
  <c r="I62" i="1" s="1"/>
  <c r="AF76" i="14"/>
  <c r="G47" i="13"/>
  <c r="G28" i="13"/>
  <c r="I64" i="1" s="1"/>
  <c r="G22" i="13"/>
  <c r="G52" i="13"/>
  <c r="AF66" i="13"/>
  <c r="I63" i="1" l="1"/>
  <c r="H49" i="1"/>
  <c r="I49" i="1" s="1"/>
  <c r="I66" i="1"/>
  <c r="I60" i="1"/>
  <c r="I70" i="1"/>
  <c r="I17" i="1"/>
  <c r="I59" i="1"/>
  <c r="G66" i="13"/>
  <c r="G76" i="14"/>
  <c r="G43" i="1" s="1"/>
  <c r="H43" i="1" s="1"/>
  <c r="I43" i="1" s="1"/>
  <c r="I67" i="1"/>
  <c r="I61" i="1"/>
  <c r="G41" i="15"/>
  <c r="G44" i="1" s="1"/>
  <c r="H44" i="1" s="1"/>
  <c r="I44" i="1" s="1"/>
  <c r="I75" i="1"/>
  <c r="G41" i="16"/>
  <c r="G45" i="1" s="1"/>
  <c r="H45" i="1" s="1"/>
  <c r="I45" i="1" s="1"/>
  <c r="G43" i="17"/>
  <c r="G46" i="1" s="1"/>
  <c r="H46" i="1" s="1"/>
  <c r="I46" i="1" s="1"/>
  <c r="I18" i="1"/>
  <c r="I58" i="1"/>
  <c r="G30" i="19"/>
  <c r="G48" i="1" s="1"/>
  <c r="H48" i="1" s="1"/>
  <c r="I48" i="1" s="1"/>
  <c r="H50" i="1"/>
  <c r="I50" i="1" s="1"/>
  <c r="G39" i="1"/>
  <c r="A23" i="1"/>
  <c r="G40" i="1" l="1"/>
  <c r="G42" i="1"/>
  <c r="H42" i="1" s="1"/>
  <c r="I42" i="1" s="1"/>
  <c r="I16" i="1"/>
  <c r="I21" i="1" s="1"/>
  <c r="I77" i="1"/>
  <c r="H39" i="1"/>
  <c r="G24" i="1"/>
  <c r="A24" i="1"/>
  <c r="G51" i="1" l="1"/>
  <c r="G25" i="1" s="1"/>
  <c r="A25" i="1" s="1"/>
  <c r="H40" i="1"/>
  <c r="J73" i="1"/>
  <c r="J74" i="1"/>
  <c r="J60" i="1"/>
  <c r="J67" i="1"/>
  <c r="J68" i="1"/>
  <c r="J64" i="1"/>
  <c r="J66" i="1"/>
  <c r="J69" i="1"/>
  <c r="J76" i="1"/>
  <c r="J59" i="1"/>
  <c r="J62" i="1"/>
  <c r="J58" i="1"/>
  <c r="J61" i="1"/>
  <c r="J70" i="1"/>
  <c r="J72" i="1"/>
  <c r="J63" i="1"/>
  <c r="J75" i="1"/>
  <c r="J71" i="1"/>
  <c r="J65" i="1"/>
  <c r="I39" i="1"/>
  <c r="G28" i="1" l="1"/>
  <c r="I40" i="1"/>
  <c r="I51" i="1" s="1"/>
  <c r="J45" i="1" s="1"/>
  <c r="H51" i="1"/>
  <c r="J77" i="1"/>
  <c r="A26" i="1"/>
  <c r="G26" i="1"/>
  <c r="A27" i="1"/>
  <c r="J42" i="1" l="1"/>
  <c r="J43" i="1"/>
  <c r="J50" i="1"/>
  <c r="J47" i="1"/>
  <c r="J41" i="1"/>
  <c r="J44" i="1"/>
  <c r="J49" i="1"/>
  <c r="J46" i="1"/>
  <c r="J39" i="1"/>
  <c r="J40" i="1"/>
  <c r="J51" i="1" s="1"/>
  <c r="J48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I5" authorId="0" shapeId="0" xr:uid="{6E7D4D12-87F2-465E-B396-15083F3142A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I6" authorId="0" shapeId="0" xr:uid="{D05E9D6E-02AE-4487-9B4B-40E1C144FFD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263C3433-1B52-4841-AF50-7D210EA9B5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71BE4E-7183-46E3-A79C-AD1A4C5C87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63CEDC5E-DD58-4C6A-9C87-365DF640CC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29BABA-7942-47D3-9B5D-4351BDC604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47A09DB6-79F1-4567-B0A7-AC2AF6E48B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1C183E-1CC6-460A-9A33-63F5EFCF9D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4A076F9C-6424-4122-8024-2D653BFE77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813FF39-7831-4CB1-A6F6-25E3504588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FB4AC9EF-8782-4C3C-A2CF-28C80D4A6CF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E705209-1402-41AE-9D99-1D0A3DE8EED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B0BAA1B6-901F-43D7-86C5-B85A83738C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35EEF4E-5325-434C-B53C-C6FFE03FC8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99513403-DE62-4449-A671-B4ECE00955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73018B-BD45-4084-B87B-0B67AD7AC9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77231D9F-E883-4884-B956-AE913EA39A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9255F0-7A4E-4071-9483-8A6480D2FFD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90B932F0-0A36-48B4-948F-CA5C3F2F1C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72CA16-5506-4D3E-98C8-A89AA2C48C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Šílený Radek</author>
  </authors>
  <commentList>
    <comment ref="S6" authorId="0" shapeId="0" xr:uid="{87997DD9-E9FA-4E1F-B4B8-975AFE6459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C6B85B-D7DF-4EB2-BBB1-6D932B7ED3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<sst xmlns="http://schemas.openxmlformats.org/spreadsheetml/2006/main" count="1564" uniqueCount="451">
  <si>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</si>
  <si>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</si>
  <si>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</si>
  <si>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</si>
  <si>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</si>
  <si>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</si>
  <si>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</si>
  <si>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</si>
  <si>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</si>
  <si>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</si>
  <si>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</si>
  <si>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</si>
  <si>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</si>
  <si>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</si>
  <si>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</si>
  <si>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</si>
  <si>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</si>
  <si>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</si>
  <si>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</si>
  <si>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</si>
  <si>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</si>
  <si>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</si>
  <si>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</si>
  <si>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</si>
  <si>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</si>
  <si>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</si>
  <si>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</si>
  <si>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</si>
  <si>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</si>
  <si>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</si>
  <si>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</si>
  <si>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</si>
  <si>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</si>
  <si>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</si>
  <si>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</si>
  <si>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</si>
  <si>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</si>
  <si>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</si>
  <si>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</si>
  <si>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</si>
  <si>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2025016b</t>
  </si>
  <si>
    <t>Plynotěsné zakrytí koncového skladu Mořina</t>
  </si>
  <si>
    <t>Stavba</t>
  </si>
  <si>
    <t>SO 01</t>
  </si>
  <si>
    <t>Zastřešení koncového skladu</t>
  </si>
  <si>
    <t>01-01</t>
  </si>
  <si>
    <t>Technologická část</t>
  </si>
  <si>
    <t>01-02</t>
  </si>
  <si>
    <t>Koncový sklad</t>
  </si>
  <si>
    <t>01-03</t>
  </si>
  <si>
    <t>Přístavek pro vyskladňovací čerpadlo 2500/3000/3500mm</t>
  </si>
  <si>
    <t>01-04</t>
  </si>
  <si>
    <t>Základy pro hromosvody</t>
  </si>
  <si>
    <t xml:space="preserve">01-05 </t>
  </si>
  <si>
    <t>Přepad ze sifonem z koncového skladu</t>
  </si>
  <si>
    <t xml:space="preserve">01-06  </t>
  </si>
  <si>
    <t>Výkop pro technologické rozvody</t>
  </si>
  <si>
    <t xml:space="preserve">01-07 </t>
  </si>
  <si>
    <t>Patky pro sloupy plynovodu</t>
  </si>
  <si>
    <t>01-08</t>
  </si>
  <si>
    <t>Přečerpávací jímka 1500/3000mm</t>
  </si>
  <si>
    <t>01-09</t>
  </si>
  <si>
    <t>Hala dosoušení - úpravy dle PBŘ</t>
  </si>
  <si>
    <t>01-10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</si>
  <si>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</si>
  <si>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</si>
  <si>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</si>
  <si>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</si>
  <si>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</si>
  <si>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</si>
  <si>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</si>
  <si>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</si>
  <si>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38</t>
  </si>
  <si>
    <t>Kompletní konstrukce</t>
  </si>
  <si>
    <t>46</t>
  </si>
  <si>
    <t>Zpevněné plochy</t>
  </si>
  <si>
    <t>63</t>
  </si>
  <si>
    <t>Podlahy a podlahové konstrukce</t>
  </si>
  <si>
    <t>8</t>
  </si>
  <si>
    <t xml:space="preserve">Trubní vedení 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</si>
  <si>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</si>
  <si>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</si>
  <si>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</si>
  <si>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</si>
  <si>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</si>
  <si>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</si>
  <si>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</si>
  <si>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</si>
  <si>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</si>
  <si>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</si>
  <si>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</si>
  <si>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</si>
  <si>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</si>
  <si>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</si>
  <si>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</si>
  <si>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</si>
  <si>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</si>
  <si>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Elektromontáže</t>
  </si>
  <si>
    <t>M46</t>
  </si>
  <si>
    <t>Zemní práce při montážích</t>
  </si>
  <si>
    <t>M74</t>
  </si>
  <si>
    <t>Technologie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</si>
  <si>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</si>
  <si>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</si>
  <si>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</si>
  <si>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</si>
  <si>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</si>
  <si>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</si>
  <si>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</si>
  <si>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</si>
  <si>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</si>
  <si>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</si>
  <si>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</si>
  <si>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</si>
  <si>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</si>
  <si>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</si>
  <si>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</si>
  <si>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</si>
  <si>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</si>
  <si>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</si>
  <si>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M74-01</t>
  </si>
  <si>
    <t>Technologie Příloha č.1 - samostatný výkaz výměr, přenést cenu</t>
  </si>
  <si>
    <t>kpl</t>
  </si>
  <si>
    <t>POL1_</t>
  </si>
  <si>
    <t>M74-02</t>
  </si>
  <si>
    <t>Hromosvody Příloha č.2 - samostatný výkaz výměr, přenést cenu</t>
  </si>
  <si>
    <t>M74-03</t>
  </si>
  <si>
    <t>Elektroinstalace+ MaR Příloha č.3 - samostatný výkaz výměr, přenést cenu</t>
  </si>
  <si>
    <t>M74-04</t>
  </si>
  <si>
    <t>Úprava řídícího systému BPS Příloha č.4 - samostatný výkaz výměr, přenést cenu</t>
  </si>
  <si>
    <t>SUM</t>
  </si>
  <si>
    <t>Poznámky uchazeče k zadání</t>
  </si>
  <si>
    <t>POPUZIV</t>
  </si>
  <si>
    <t>END</t>
  </si>
  <si>
    <t>122301101R00</t>
  </si>
  <si>
    <t>Odkopávky nezapažené v hor. 4 do 100 m3</t>
  </si>
  <si>
    <t>m3</t>
  </si>
  <si>
    <t>POL1_1</t>
  </si>
  <si>
    <t>122301109R00</t>
  </si>
  <si>
    <t>Příplatek za lepivost - odkopávky v hor. 4</t>
  </si>
  <si>
    <t>130001101R00</t>
  </si>
  <si>
    <t>Příplatek za ztížené hloubení v blízkosti vedení</t>
  </si>
  <si>
    <t>132301110R00</t>
  </si>
  <si>
    <t>Hloubení rýh š.do 60 cm v hor.4 do 50 m3,STROJNĚ</t>
  </si>
  <si>
    <t>132301119R00</t>
  </si>
  <si>
    <t>Přípl.za lepivost,hloubení rýh 60 cm,hor.4,STROJNĚ</t>
  </si>
  <si>
    <t>162301101R00</t>
  </si>
  <si>
    <t>Vodorovné přemístění výkopku z hor.1-4 do 500 m</t>
  </si>
  <si>
    <t>171201201R00</t>
  </si>
  <si>
    <t>Uložení sypaniny na skl.-sypanina na výšku přes 2m</t>
  </si>
  <si>
    <t>POL1_0</t>
  </si>
  <si>
    <t>181101102R00</t>
  </si>
  <si>
    <t>Úprava pláně v zářezech v hor. 1-4, se zhutněním</t>
  </si>
  <si>
    <t>m2</t>
  </si>
  <si>
    <t>212810010RAD</t>
  </si>
  <si>
    <t>Trativody z PVC drenážních flexibilních trubek lože štěrkopísek a obsyp kamenivo, trubky d 160 mm</t>
  </si>
  <si>
    <t>m</t>
  </si>
  <si>
    <t>POL2_1</t>
  </si>
  <si>
    <t>212971110R00</t>
  </si>
  <si>
    <t>Opláštění trativodů z geotext., do sklonu 1:2,5</t>
  </si>
  <si>
    <t>69366198R</t>
  </si>
  <si>
    <t>Geotextilie 300 g/m2 100% PP</t>
  </si>
  <si>
    <t>POL3_1</t>
  </si>
  <si>
    <t>2-01</t>
  </si>
  <si>
    <t>Napojení drenáže do revizní šachty</t>
  </si>
  <si>
    <t>ks</t>
  </si>
  <si>
    <t xml:space="preserve">38-01 </t>
  </si>
  <si>
    <t>Plynotěsné provedení zhlaví stěny po stávajícím prostupu potrubí DN 90mm</t>
  </si>
  <si>
    <t xml:space="preserve">38-02 </t>
  </si>
  <si>
    <t>Plynotěsné provedení zhlaví stěny po stávajícím prostupu potrubí DN 250mm</t>
  </si>
  <si>
    <t>38-03</t>
  </si>
  <si>
    <t>Zkosení vnitřní horní hrany stěny jímky 20x20mm</t>
  </si>
  <si>
    <t>bm</t>
  </si>
  <si>
    <t xml:space="preserve">38-04 </t>
  </si>
  <si>
    <t>Zkosení vnitřní dolní hrany otvoru pro míchadla stěny jímky 50x50mm</t>
  </si>
  <si>
    <t xml:space="preserve">38-05  </t>
  </si>
  <si>
    <t>Statické zesílení otvoru pro míchadla</t>
  </si>
  <si>
    <t>933901311R00</t>
  </si>
  <si>
    <t>Naplnění a vyprázdnění nádrže do 1000 m3</t>
  </si>
  <si>
    <t>938902122R00</t>
  </si>
  <si>
    <t>Čištění ploch betonových konstrukcí tlakovou vodou</t>
  </si>
  <si>
    <t>941941031R00</t>
  </si>
  <si>
    <t>Montáž lešení leh.řad.s podlahami,š.do 1 m, H 10 m</t>
  </si>
  <si>
    <t>941941191R00</t>
  </si>
  <si>
    <t>Příplatek za každý měsíc použití lešení k pol.1031</t>
  </si>
  <si>
    <t>941941831R00</t>
  </si>
  <si>
    <t>Demontáž lešení leh.řad.s podlahami,š.1 m, H 10 m</t>
  </si>
  <si>
    <t>946941106RT2</t>
  </si>
  <si>
    <t>sada</t>
  </si>
  <si>
    <t>946941196RT2</t>
  </si>
  <si>
    <t>den</t>
  </si>
  <si>
    <t>946941501R00</t>
  </si>
  <si>
    <t>Návoz a odvoz pojízného lešení</t>
  </si>
  <si>
    <t>kompl</t>
  </si>
  <si>
    <t>946941806RT2</t>
  </si>
  <si>
    <t>95-01</t>
  </si>
  <si>
    <t>Vyvezení kejdy (digestátu) - není předmětem plnění, zajistí investor</t>
  </si>
  <si>
    <t xml:space="preserve">95-02 </t>
  </si>
  <si>
    <t>Stavební přípomoce pro technologii</t>
  </si>
  <si>
    <t>hod</t>
  </si>
  <si>
    <t xml:space="preserve">95-03   </t>
  </si>
  <si>
    <t>Informační systém - bezpečnostní tabulky, značky</t>
  </si>
  <si>
    <t>soubor</t>
  </si>
  <si>
    <t>952903112R00</t>
  </si>
  <si>
    <t>Vyčištění objektů do 3,5 m,čistíren, nádrží a pod.</t>
  </si>
  <si>
    <t>952903119R00</t>
  </si>
  <si>
    <t>Příplatek za vyčištění prostorů výšky nad 3,5 m</t>
  </si>
  <si>
    <t>953941312R00</t>
  </si>
  <si>
    <t>Osazení požárního hasicího přístroje na stěnu</t>
  </si>
  <si>
    <t>kus</t>
  </si>
  <si>
    <t>44984114R</t>
  </si>
  <si>
    <t>Přístroj hasicí hasicí schopnost 21A-PG6</t>
  </si>
  <si>
    <t>POL3_</t>
  </si>
  <si>
    <t>970251350R00</t>
  </si>
  <si>
    <t>Řezání železobetonu hl. řezu 350 mm</t>
  </si>
  <si>
    <t>971052551R00</t>
  </si>
  <si>
    <t>Vybourání otvorů zdi želbet. pl. 1 m2, do  tl. 60 cm</t>
  </si>
  <si>
    <t>998142261R00</t>
  </si>
  <si>
    <t>Přesun hmot, zásobníky zemědělské monolitické</t>
  </si>
  <si>
    <t>t</t>
  </si>
  <si>
    <t>POL7_</t>
  </si>
  <si>
    <t xml:space="preserve">767-01 </t>
  </si>
  <si>
    <t>Demontáž stávajícího oplocení z drátěného pletiva vč sloupků výšky do 1,6 m</t>
  </si>
  <si>
    <t xml:space="preserve">767-02  </t>
  </si>
  <si>
    <t>Zpětná montáž oplocení z drátěného pletiva vč sloupků výšky do 1,6 m na opěrných zdech</t>
  </si>
  <si>
    <t>783-01</t>
  </si>
  <si>
    <t>Příprava podkladu pro ochranný nátěr</t>
  </si>
  <si>
    <t>783-02</t>
  </si>
  <si>
    <t>783-03</t>
  </si>
  <si>
    <t>979081121R00</t>
  </si>
  <si>
    <t>Příplatek k odvozu za každý další 1 km dalších 24km</t>
  </si>
  <si>
    <t>POL8_</t>
  </si>
  <si>
    <t>979082213R00</t>
  </si>
  <si>
    <t>Vodorovná doprava suti po suchu do 1 km</t>
  </si>
  <si>
    <t>979086112R00</t>
  </si>
  <si>
    <t>Nakládání nebo překládání suti a vybouraných hmot</t>
  </si>
  <si>
    <t>979093111R00</t>
  </si>
  <si>
    <t>Uložení suti na skládku bez zhutnění</t>
  </si>
  <si>
    <t>979999979R00</t>
  </si>
  <si>
    <t>Poplatek za recyklaci, beton silně vyztužený, kusovost do 1600 cm2 (skup.170101)</t>
  </si>
  <si>
    <t>131301110R00</t>
  </si>
  <si>
    <t>Hloubení nezapaž. jam hor.4 do 50 m3, STROJNĚ</t>
  </si>
  <si>
    <t>131301119R00</t>
  </si>
  <si>
    <t>Příplatek za lepivost - hloubení nezap.jam v hor.4</t>
  </si>
  <si>
    <t>162201102R00</t>
  </si>
  <si>
    <t>Vodorovné přemístění výkopku z hor.1-4 do 50 m</t>
  </si>
  <si>
    <t>167101101R00</t>
  </si>
  <si>
    <t>Nakládání výkopku z hor. 1 ÷ 4 v množství do 100 m3</t>
  </si>
  <si>
    <t>174101101R00</t>
  </si>
  <si>
    <t>Zásyp jam, rýh, šachet se zhutněním</t>
  </si>
  <si>
    <t>380321442R00</t>
  </si>
  <si>
    <t>Beton komplet.konstrukcí železový C 25/30 XA1 do 30 cm</t>
  </si>
  <si>
    <t>380356241R00</t>
  </si>
  <si>
    <t>Bednění kompl.konstr.neomít.BV pl.rovinných,zříz.</t>
  </si>
  <si>
    <t>380356242R00</t>
  </si>
  <si>
    <t>Bednění kompl.konstr.neomít.BV pl.rovinných,odbed.</t>
  </si>
  <si>
    <t>380361007R00</t>
  </si>
  <si>
    <t>Výztuž kompletních konstrukcí z oceli 10 505</t>
  </si>
  <si>
    <t>931981021R00</t>
  </si>
  <si>
    <t>Těsnění pracovní spáry bitumenovým plechem</t>
  </si>
  <si>
    <t>38-01</t>
  </si>
  <si>
    <t>Vodotěsné napojení na základovou desku koncového skladu (trny, bobtnací pásky)</t>
  </si>
  <si>
    <t>564871111R00</t>
  </si>
  <si>
    <t>Podklad ze štěrkodrti po zhutnění tloušťky 25 cm</t>
  </si>
  <si>
    <t>573191111R00</t>
  </si>
  <si>
    <t>Nátěr infiltrační kationaktivní emulzí 1kg/m2</t>
  </si>
  <si>
    <t>573231125R00</t>
  </si>
  <si>
    <t>Postřik spojovací z KAE, množství zbytkového asfaltu 0,5 kg/m2</t>
  </si>
  <si>
    <t>577132111R00</t>
  </si>
  <si>
    <t>Beton asfalt. ACO 11+ obrusný, š.nad 3 m, tl. 4 cm spojovací asfalt 50/70</t>
  </si>
  <si>
    <t>577162124R00</t>
  </si>
  <si>
    <t>Beton asfalt. ACL 16+ ložný, š. nad 3 m, tl. 7 cm</t>
  </si>
  <si>
    <t>631315511R00</t>
  </si>
  <si>
    <t>Mazanina betonová tl. 12 - 24 cm C 12/15</t>
  </si>
  <si>
    <t>631571003R00</t>
  </si>
  <si>
    <t>Násyp ze štěrkopísku 0 - 32,  zpevňující</t>
  </si>
  <si>
    <t>Trubní vedení</t>
  </si>
  <si>
    <t>831350013RAB</t>
  </si>
  <si>
    <t>Kanalizace z trub PVC hrdlových D 200 mm hloubka 1,5 m</t>
  </si>
  <si>
    <t>POL2_</t>
  </si>
  <si>
    <t>894431424RAG</t>
  </si>
  <si>
    <t>Šachta D 600 mm, dl.šach.roury 2,00 m, koncová dno KG D 200 mm, vpusť uliční, mříž litina 40 t</t>
  </si>
  <si>
    <t>941955002R00</t>
  </si>
  <si>
    <t>Lešení lehké pomocné, výška podlahy do 1,9 m</t>
  </si>
  <si>
    <t>98-02</t>
  </si>
  <si>
    <t>Požární prostupy přístavkem pro kabelové vedení zařízení koncového skladu a přívodu napájení</t>
  </si>
  <si>
    <t>113107625R00</t>
  </si>
  <si>
    <t>Odstranění podkladu nad 50 m2,kam.drcené tl.25 cm</t>
  </si>
  <si>
    <t>113108311R00</t>
  </si>
  <si>
    <t>Odstranění asfaltové vrstvy pl. do 50 m2, tl.11 cm</t>
  </si>
  <si>
    <t>919735113R00</t>
  </si>
  <si>
    <t>Řezání stávajícího živičného krytu tl. 10 - 15 cm</t>
  </si>
  <si>
    <t>764352201R00</t>
  </si>
  <si>
    <t>Žlaby z Pz plechu podokapní půlkruhové, rš 250 mm</t>
  </si>
  <si>
    <t>POL1_7</t>
  </si>
  <si>
    <t>764412250R00</t>
  </si>
  <si>
    <t>Oplechování parapetů včetně zatmelení Pz, do rš 330 mm</t>
  </si>
  <si>
    <t>764359211R00</t>
  </si>
  <si>
    <t>Kotlík z Pz plechu kónický pro trouby D do 100 mm</t>
  </si>
  <si>
    <t>764391220R00</t>
  </si>
  <si>
    <t>Závětrná lišta z Pz plechu, rš 330 mm</t>
  </si>
  <si>
    <t>764430230R00</t>
  </si>
  <si>
    <t>Oplechování zdí z Pz plechu, rš 400 mm</t>
  </si>
  <si>
    <t>764454201R00</t>
  </si>
  <si>
    <t>Odpadní trouby z Pz plechu, kruhové, D 75 mm</t>
  </si>
  <si>
    <t>998764101R00</t>
  </si>
  <si>
    <t>Přesun hmot pro klempířské konstr., výšky do 6 m</t>
  </si>
  <si>
    <t>342172135R00</t>
  </si>
  <si>
    <t>Montáž PIR sendvičových panelů k oc.prof.,stěna jednod., tl.100 mm</t>
  </si>
  <si>
    <t>444172124R00</t>
  </si>
  <si>
    <t>Montáž PIR sendvičových panelů k oc.prof, střecha jedn., tl.100 mm</t>
  </si>
  <si>
    <t>767990010RAC</t>
  </si>
  <si>
    <t>Atypické ocelové konstrukce - žárově zinkovaný přístavek 10 - 50 kg/kus</t>
  </si>
  <si>
    <t>kg</t>
  </si>
  <si>
    <t>767-01</t>
  </si>
  <si>
    <t>Dveře 2000/2000 plechové zateplené vč. zárubně a kování (klika, zámek, vložka)</t>
  </si>
  <si>
    <t>767-02</t>
  </si>
  <si>
    <t>Olemování PIR panelů</t>
  </si>
  <si>
    <t xml:space="preserve">767-03 </t>
  </si>
  <si>
    <t>Panel PIR sendvičový střešní  tl. jádra 100 mm</t>
  </si>
  <si>
    <t>POL3_7</t>
  </si>
  <si>
    <t>767-04</t>
  </si>
  <si>
    <t>Panel PIR sendvičový stěnový, tl. jádra 100 mm</t>
  </si>
  <si>
    <t>767-05</t>
  </si>
  <si>
    <t xml:space="preserve">Ocelové žárově zinkované schodiště z pororoštů se zábradlím,  vč podesty </t>
  </si>
  <si>
    <t>998767101R00</t>
  </si>
  <si>
    <t>Přesun hmot pro zámečnické konstr., výšky do 6 m</t>
  </si>
  <si>
    <t>979999995R00</t>
  </si>
  <si>
    <t>Poplatek za recyklaci asfaltu, kusovost do 1600 cm2, (skup.170302)</t>
  </si>
  <si>
    <t>120001101R00</t>
  </si>
  <si>
    <t>Příplatek za ztížení vykopávky v blízkosti vedení</t>
  </si>
  <si>
    <t>133301101R00</t>
  </si>
  <si>
    <t>Hloubení šachet v hor.4 do 100 m3</t>
  </si>
  <si>
    <t>133301109R00</t>
  </si>
  <si>
    <t>Příplatek za lepivost - hloubení šachet v hor.4</t>
  </si>
  <si>
    <t>275321321R00</t>
  </si>
  <si>
    <t>Železobeton základových patek C 20/25</t>
  </si>
  <si>
    <t>275354111R00</t>
  </si>
  <si>
    <t>Bednění stěn základových patek zřízení</t>
  </si>
  <si>
    <t>275354211R00</t>
  </si>
  <si>
    <t>Bednění základových patek odstranění</t>
  </si>
  <si>
    <t>275361821R00</t>
  </si>
  <si>
    <t>Výztuž základ. patek z betonářské oceli 10 505 (R)</t>
  </si>
  <si>
    <t>28611275.AR</t>
  </si>
  <si>
    <t>Trubka kanalizační KGEM SN 8 PVC 400x11,7x5000</t>
  </si>
  <si>
    <t>286147900R</t>
  </si>
  <si>
    <t>Trubka kanalizační odolná PPKGEM 110 x 3,4 x 500 mm</t>
  </si>
  <si>
    <t>115101201R00</t>
  </si>
  <si>
    <t>Čerpání vody na výšku do 10 m, přítok do 500 l/min</t>
  </si>
  <si>
    <t>h</t>
  </si>
  <si>
    <t>115101301R00</t>
  </si>
  <si>
    <t>Pohotovost čerp.soupravy, výška 10 m, přítok 500 l</t>
  </si>
  <si>
    <t>133201109R00</t>
  </si>
  <si>
    <t>Příplatek za lepivost - hloubení šachet v hor.3</t>
  </si>
  <si>
    <t>175101101RT2</t>
  </si>
  <si>
    <t>Obsyp potrubí bez prohození sypaniny s dodáním štěrkopísku frakce 0 - 22 mm</t>
  </si>
  <si>
    <t>894421112R00</t>
  </si>
  <si>
    <t>Osazení betonových dílců šachet do 1,4 t</t>
  </si>
  <si>
    <t>899311112R00</t>
  </si>
  <si>
    <t>Osazení poklopů litinových s rámem do 100 kg</t>
  </si>
  <si>
    <t>55340324R</t>
  </si>
  <si>
    <t>59224354R</t>
  </si>
  <si>
    <t>59224364.AR</t>
  </si>
  <si>
    <t xml:space="preserve">96-01 </t>
  </si>
  <si>
    <t>Demontáž zateplení stávajícího sifonu XPS tl 80mm</t>
  </si>
  <si>
    <t xml:space="preserve">96-02  </t>
  </si>
  <si>
    <t>Nové zateplení sifonu XPS tl 80mm</t>
  </si>
  <si>
    <t>460400062RT4</t>
  </si>
  <si>
    <t>Pažení jam půdorysu do 16 m2, hloubky do.2-4 m jáma půdorysu do 12 m2, hl. 4 m</t>
  </si>
  <si>
    <t>460400162RT4</t>
  </si>
  <si>
    <t>Odstranění pažení z jámy do 16 m2, hloubky do 4 m jáma půdorysu do 12 m2, hl. 4 m</t>
  </si>
  <si>
    <t>979990141R00</t>
  </si>
  <si>
    <t>Poplatek za uložení suti - polystyren, skupina odpadu 170604</t>
  </si>
  <si>
    <t>POL8_1</t>
  </si>
  <si>
    <t>132301111R00</t>
  </si>
  <si>
    <t>Hloubení rýh š.do 60 cm v hor.4 do 100 m3,STROJNĚ</t>
  </si>
  <si>
    <t>451572111R00</t>
  </si>
  <si>
    <t>Lože pod potrubí z kameniva těženého 0 - 4 mm</t>
  </si>
  <si>
    <t>894411020RBG</t>
  </si>
  <si>
    <t xml:space="preserve">8-01 </t>
  </si>
  <si>
    <t>Napojení uliční vpusti do stávající dešťové kanaůizace</t>
  </si>
  <si>
    <t>460490012RT1</t>
  </si>
  <si>
    <t>Fólie výstražná z PVC, šířka 33 cm fólie PVC šířka 33 cm</t>
  </si>
  <si>
    <t>Uložení sypaniny na skl.-modelace na výšku přes 2m</t>
  </si>
  <si>
    <t>275313621R00</t>
  </si>
  <si>
    <t>Beton základových patek prostý C 20/25</t>
  </si>
  <si>
    <t>275351215R00</t>
  </si>
  <si>
    <t>Bednění stěn základových patek - zřízení</t>
  </si>
  <si>
    <t>275351216R00</t>
  </si>
  <si>
    <t>Bednění stěn základových patek - odstranění</t>
  </si>
  <si>
    <t>Výztuž základových patek z betonářské oceli B500B (10 505)</t>
  </si>
  <si>
    <t>131301111R00</t>
  </si>
  <si>
    <t>Hloubení nezapaž. jam hor.4 do 100 m3, STROJNĚ</t>
  </si>
  <si>
    <t>894412511RBB</t>
  </si>
  <si>
    <t>Šachta, DN 1500 stěna 150 mm, dno přímé V max. 100 hloubka dna 3,495 m, poklop litina 40 t</t>
  </si>
  <si>
    <t>8-01</t>
  </si>
  <si>
    <t>Prostupy pro potrubí</t>
  </si>
  <si>
    <t xml:space="preserve">8-02   </t>
  </si>
  <si>
    <t>Čerpadlo kalové plovákové 750W, výkon 24,5m3/hod, nerez, IP 68, Ex provedení</t>
  </si>
  <si>
    <t>831230010RAB</t>
  </si>
  <si>
    <t>Potrubí z trub polyetylénových D 90 mm HD PE 100 RC, PN 10, hloubka 1,5 m</t>
  </si>
  <si>
    <t>998145421R00</t>
  </si>
  <si>
    <t>Přesun hmot, zásobníky zemědělské montované</t>
  </si>
  <si>
    <t>210100010RAA</t>
  </si>
  <si>
    <t>Přípojka elektro v zemi  ve volném terénu, kabel CYKY 4 x 16</t>
  </si>
  <si>
    <t>210800526RT1</t>
  </si>
  <si>
    <t>Vodič nn a vn CY 4 mm2 uložený volně včetně dodávky vodiče CY 4</t>
  </si>
  <si>
    <t>POL1_9</t>
  </si>
  <si>
    <t>94-01</t>
  </si>
  <si>
    <t>Jeřáb, plošina</t>
  </si>
  <si>
    <t>Stavební přípomoce</t>
  </si>
  <si>
    <t>Mtž sendvičových panelů, menerální vata, plech 0,6/0,5mm k oc.kci., jednod., tll.100 mm</t>
  </si>
  <si>
    <t>61210407R</t>
  </si>
  <si>
    <t>Panel sendvičový (plech minarální vata plech) tl 100mm, požární odolnost REI 60, DP1</t>
  </si>
  <si>
    <t>Oplechování, hromosvody, okapy</t>
  </si>
  <si>
    <t>Spojovací materiál</t>
  </si>
  <si>
    <t>998767102R00</t>
  </si>
  <si>
    <t>Přesun hmot pro zámečnické konstr., výšky do 12 m</t>
  </si>
  <si>
    <t>Očištění konstrukce pro provedení protipožárního nástřiku</t>
  </si>
  <si>
    <t>Základní nantikorozní nátěr na ocel do 80 mikronů</t>
  </si>
  <si>
    <t>Vnitřní protipožární nástřik ocelových konstrukcí R 30/DP1</t>
  </si>
  <si>
    <t>ON-011</t>
  </si>
  <si>
    <t>Skladovací kontejner 6x3m pro technologa 1ks</t>
  </si>
  <si>
    <t>měsíc</t>
  </si>
  <si>
    <t>POL99_8</t>
  </si>
  <si>
    <t>ON-012</t>
  </si>
  <si>
    <t>ON-013</t>
  </si>
  <si>
    <t>Skládání a přesun technologie po staveništi</t>
  </si>
  <si>
    <t xml:space="preserve">ON-02 </t>
  </si>
  <si>
    <t>Likvidace technolog odpadu - kontejner velký (obaly, plasty, odřezky) vč dopravy a skládkovného</t>
  </si>
  <si>
    <t xml:space="preserve">ON-03 </t>
  </si>
  <si>
    <t>Vytýčení stávajích inženýrských sítí v prostoru staveniště</t>
  </si>
  <si>
    <t xml:space="preserve">ON-04 </t>
  </si>
  <si>
    <t>Zařízení staveniště dodavatele stavební části</t>
  </si>
  <si>
    <t>Zemědělské družstvo Mořina</t>
  </si>
  <si>
    <t>Mořina 29</t>
  </si>
  <si>
    <t>267 17</t>
  </si>
  <si>
    <t>Mořina</t>
  </si>
  <si>
    <t>00103004</t>
  </si>
  <si>
    <t>CZ00103005</t>
  </si>
  <si>
    <t>Montáž pojízdných Alu věží, 2,5 x 0,85 m pracovní výška 6,2 m</t>
  </si>
  <si>
    <t>Nájemné pojízdných Alu věží, 2,5 x 0,85 m pracovní výška 6,2 m</t>
  </si>
  <si>
    <t>Demontáž pojízdných Alu věží, 2,5 x 0,85 m pracovní výška 6,3 m</t>
  </si>
  <si>
    <t xml:space="preserve">Penetrační nátěr - systém proti korozi betonu biogenní kyselinou sírovou </t>
  </si>
  <si>
    <t>Vrchní nátěr - systém proti korozi betonu biogenní kyselinou sírovou</t>
  </si>
  <si>
    <t xml:space="preserve">Poklop D 400, litinový, s odvětráním </t>
  </si>
  <si>
    <t>Deska zákrytová šachtová 100-63/17</t>
  </si>
  <si>
    <t>Skruž šachtová 100/100/12 PS</t>
  </si>
  <si>
    <t>Vpusť uliční z betonových dílců DN 450, s kalovým košem, s výtokem DN 200, mříž litina 500 x 500 mm 40 t, hl. 1,64 m</t>
  </si>
  <si>
    <t>Mobilní WC pro technologa 1ks</t>
  </si>
  <si>
    <t>Položkový rozpočet stavby - výkaz výměr Z1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</si>
</sst>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#,##0.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5" borderId="21" xfId="0" applyFill="1" applyBorder="1" applyAlignment="1">
      <alignment vertical="center"/>
    </xf>
    <xf numFmtId="49" fontId="0" fillId="5" borderId="21" xfId="0" applyNumberFormat="1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0" fontId="0" fillId="5" borderId="21" xfId="0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9" fontId="8" fillId="3" borderId="18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shrinkToFit="1"/>
    </xf>
    <xf numFmtId="165" fontId="8" fillId="3" borderId="18" xfId="0" applyNumberFormat="1" applyFont="1" applyFill="1" applyBorder="1" applyAlignment="1">
      <alignment vertical="center" shrinkToFit="1"/>
    </xf>
    <xf numFmtId="4" fontId="8" fillId="3" borderId="18" xfId="0" applyNumberFormat="1" applyFont="1" applyFill="1" applyBorder="1" applyAlignment="1">
      <alignment vertical="center" shrinkToFit="1"/>
    </xf>
    <xf numFmtId="4" fontId="8" fillId="3" borderId="40" xfId="0" applyNumberFormat="1" applyFont="1" applyFill="1" applyBorder="1" applyAlignment="1">
      <alignment vertical="center" shrinkToFit="1"/>
    </xf>
    <xf numFmtId="4" fontId="8" fillId="3" borderId="0" xfId="0" applyNumberFormat="1" applyFont="1" applyFill="1" applyBorder="1" applyAlignment="1">
      <alignment vertical="center" shrinkToFit="1"/>
    </xf>
    <xf numFmtId="165" fontId="8" fillId="3" borderId="0" xfId="0" applyNumberFormat="1" applyFont="1" applyFill="1" applyBorder="1" applyAlignment="1">
      <alignment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0" borderId="0" xfId="0" applyNumberFormat="1" applyFont="1" applyBorder="1" applyAlignment="1">
      <alignment vertical="center" shrinkToFit="1"/>
    </xf>
    <xf numFmtId="165" fontId="16" fillId="0" borderId="0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left" vertical="center" wrapText="1"/>
    </xf>
    <xf numFmtId="49" fontId="8" fillId="3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4" fontId="8" fillId="3" borderId="22" xfId="0" applyNumberFormat="1" applyFont="1" applyFill="1" applyBorder="1" applyAlignment="1">
      <alignment vertical="center" shrinkToFit="1"/>
    </xf>
    <xf numFmtId="0" fontId="0" fillId="0" borderId="21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6" fontId="16" fillId="0" borderId="45" xfId="0" applyNumberFormat="1" applyFont="1" applyBorder="1" applyAlignment="1">
      <alignment vertical="center" shrinkToFit="1"/>
    </xf>
    <xf numFmtId="166" fontId="16" fillId="0" borderId="42" xfId="0" applyNumberFormat="1" applyFont="1" applyBorder="1" applyAlignment="1">
      <alignment vertical="center" shrinkToFit="1"/>
    </xf>
    <xf numFmtId="166" fontId="8" fillId="3" borderId="18" xfId="0" applyNumberFormat="1" applyFont="1" applyFill="1" applyBorder="1" applyAlignment="1">
      <alignment vertical="center" shrinkToFi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40" xfId="0" applyFill="1" applyBorder="1" applyAlignment="1" applyProtection="1">
      <alignment vertical="center" wrapText="1"/>
      <protection locked="0"/>
    </xf>
    <xf numFmtId="0" fontId="0" fillId="4" borderId="26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vertical="center" wrapText="1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28" xfId="0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rmtec\buildpower\BuildPow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187" t="s">
        <v>38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opLeftCell="B1" zoomScaleNormal="100" zoomScaleSheetLayoutView="75" workbookViewId="0">
      <selection activeCell="I64" sqref="I6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222" t="s">
        <v>450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2"/>
      <c r="B2" s="76" t="s">
        <v>23</v>
      </c>
      <c r="C2" s="77"/>
      <c r="D2" s="78" t="s">
        <v>40</v>
      </c>
      <c r="E2" s="228" t="s">
        <v>41</v>
      </c>
      <c r="F2" s="229"/>
      <c r="G2" s="229"/>
      <c r="H2" s="229"/>
      <c r="I2" s="229"/>
      <c r="J2" s="230"/>
      <c r="O2" s="1"/>
    </row>
    <row r="3" spans="1:15" ht="27" hidden="1" customHeight="1" x14ac:dyDescent="0.2">
      <c r="A3" s="2"/>
      <c r="B3" s="79"/>
      <c r="C3" s="77"/>
      <c r="D3" s="80"/>
      <c r="E3" s="231"/>
      <c r="F3" s="232"/>
      <c r="G3" s="232"/>
      <c r="H3" s="232"/>
      <c r="I3" s="232"/>
      <c r="J3" s="233"/>
    </row>
    <row r="4" spans="1:15" ht="23.25" customHeight="1" x14ac:dyDescent="0.2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22</v>
      </c>
      <c r="D5" s="216" t="s">
        <v>434</v>
      </c>
      <c r="E5" s="217"/>
      <c r="F5" s="217"/>
      <c r="G5" s="217"/>
      <c r="H5" s="18" t="s">
        <v>39</v>
      </c>
      <c r="I5" s="186" t="s">
        <v>438</v>
      </c>
      <c r="J5" s="8"/>
    </row>
    <row r="6" spans="1:15" ht="15.75" customHeight="1" x14ac:dyDescent="0.2">
      <c r="A6" s="2"/>
      <c r="B6" s="28"/>
      <c r="C6" s="55"/>
      <c r="D6" s="218" t="s">
        <v>435</v>
      </c>
      <c r="E6" s="219"/>
      <c r="F6" s="219"/>
      <c r="G6" s="219"/>
      <c r="H6" s="18" t="s">
        <v>33</v>
      </c>
      <c r="I6" s="186" t="s">
        <v>439</v>
      </c>
      <c r="J6" s="8"/>
    </row>
    <row r="7" spans="1:15" ht="15.75" customHeight="1" x14ac:dyDescent="0.2">
      <c r="A7" s="2"/>
      <c r="B7" s="29"/>
      <c r="C7" s="56"/>
      <c r="D7" s="53" t="s">
        <v>436</v>
      </c>
      <c r="E7" s="220" t="s">
        <v>437</v>
      </c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5"/>
      <c r="E11" s="235"/>
      <c r="F11" s="235"/>
      <c r="G11" s="235"/>
      <c r="H11" s="18" t="s">
        <v>39</v>
      </c>
      <c r="I11" s="185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33</v>
      </c>
      <c r="I12" s="185"/>
      <c r="J12" s="8"/>
    </row>
    <row r="13" spans="1:15" ht="15.75" customHeight="1" x14ac:dyDescent="0.2">
      <c r="A13" s="2"/>
      <c r="B13" s="29"/>
      <c r="C13" s="56"/>
      <c r="D13" s="84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234"/>
      <c r="F15" s="234"/>
      <c r="G15" s="236"/>
      <c r="H15" s="236"/>
      <c r="I15" s="236" t="s">
        <v>30</v>
      </c>
      <c r="J15" s="237"/>
    </row>
    <row r="16" spans="1:15" ht="23.25" customHeight="1" x14ac:dyDescent="0.2">
      <c r="A16" s="135" t="s">
        <v>25</v>
      </c>
      <c r="B16" s="38" t="s">
        <v>25</v>
      </c>
      <c r="C16" s="62"/>
      <c r="D16" s="63"/>
      <c r="E16" s="200"/>
      <c r="F16" s="201"/>
      <c r="G16" s="200"/>
      <c r="H16" s="201"/>
      <c r="I16" s="200">
        <f>SUMIF(F58:F76,A16,I58:I76)+SUMIF(F58:F76,"PSU",I58:I76)</f>
        <v>0</v>
      </c>
      <c r="J16" s="202"/>
    </row>
    <row r="17" spans="1:10" ht="23.25" customHeight="1" x14ac:dyDescent="0.2">
      <c r="A17" s="135" t="s">
        <v>26</v>
      </c>
      <c r="B17" s="38" t="s">
        <v>26</v>
      </c>
      <c r="C17" s="62"/>
      <c r="D17" s="63"/>
      <c r="E17" s="200"/>
      <c r="F17" s="201"/>
      <c r="G17" s="200"/>
      <c r="H17" s="201"/>
      <c r="I17" s="200">
        <f>SUMIF(F58:F76,A17,I58:I76)</f>
        <v>0</v>
      </c>
      <c r="J17" s="202"/>
    </row>
    <row r="18" spans="1:10" ht="23.25" customHeight="1" x14ac:dyDescent="0.2">
      <c r="A18" s="135" t="s">
        <v>27</v>
      </c>
      <c r="B18" s="38" t="s">
        <v>27</v>
      </c>
      <c r="C18" s="62"/>
      <c r="D18" s="63"/>
      <c r="E18" s="200"/>
      <c r="F18" s="201"/>
      <c r="G18" s="200"/>
      <c r="H18" s="201"/>
      <c r="I18" s="200">
        <f>SUMIF(F58:F76,A18,I58:I76)</f>
        <v>0</v>
      </c>
      <c r="J18" s="202"/>
    </row>
    <row r="19" spans="1:10" ht="23.25" customHeight="1" x14ac:dyDescent="0.2">
      <c r="A19" s="135" t="s">
        <v>106</v>
      </c>
      <c r="B19" s="38" t="s">
        <v>28</v>
      </c>
      <c r="C19" s="62"/>
      <c r="D19" s="63"/>
      <c r="E19" s="200"/>
      <c r="F19" s="201"/>
      <c r="G19" s="200"/>
      <c r="H19" s="201"/>
      <c r="I19" s="200">
        <f>SUMIF(F58:F76,A19,I58:I76)</f>
        <v>0</v>
      </c>
      <c r="J19" s="202"/>
    </row>
    <row r="20" spans="1:10" ht="23.25" customHeight="1" x14ac:dyDescent="0.2">
      <c r="A20" s="135" t="s">
        <v>105</v>
      </c>
      <c r="B20" s="38" t="s">
        <v>29</v>
      </c>
      <c r="C20" s="62"/>
      <c r="D20" s="63"/>
      <c r="E20" s="200"/>
      <c r="F20" s="201"/>
      <c r="G20" s="200"/>
      <c r="H20" s="201"/>
      <c r="I20" s="200">
        <f>SUMIF(F58:F76,A20,I58:I76)</f>
        <v>0</v>
      </c>
      <c r="J20" s="202"/>
    </row>
    <row r="21" spans="1:10" ht="23.25" customHeight="1" x14ac:dyDescent="0.2">
      <c r="A21" s="2"/>
      <c r="B21" s="48" t="s">
        <v>30</v>
      </c>
      <c r="C21" s="64"/>
      <c r="D21" s="65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6">
        <f>A23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5">
        <f>A25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 x14ac:dyDescent="0.25">
      <c r="A28" s="2"/>
      <c r="B28" s="109" t="s">
        <v>24</v>
      </c>
      <c r="C28" s="110"/>
      <c r="D28" s="110"/>
      <c r="E28" s="111"/>
      <c r="F28" s="112"/>
      <c r="G28" s="205">
        <f>ZakladDPHSniVypocet+ZakladDPHZaklVypocet</f>
        <v>0</v>
      </c>
      <c r="H28" s="206"/>
      <c r="I28" s="206"/>
      <c r="J28" s="11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9" t="s">
        <v>34</v>
      </c>
      <c r="C29" s="114"/>
      <c r="D29" s="114"/>
      <c r="E29" s="114"/>
      <c r="F29" s="115"/>
      <c r="G29" s="205">
        <f>A27</f>
        <v>0</v>
      </c>
      <c r="H29" s="205"/>
      <c r="I29" s="205"/>
      <c r="J29" s="116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7" t="s">
        <v>16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">
      <c r="A38" s="86" t="s">
        <v>36</v>
      </c>
      <c r="B38" s="91" t="s">
        <v>17</v>
      </c>
      <c r="C38" s="92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42</v>
      </c>
      <c r="C39" s="190"/>
      <c r="D39" s="190"/>
      <c r="E39" s="190"/>
      <c r="F39" s="97">
        <f>'SO 01 01-01 Pol'!AE14+'SO 01 01-02 Pol'!AE66+'SO 01 01-03 Pol'!AE76+'SO 01 01-04 Pol'!AE41+'SO 01 01-05  Pol'!AE41+'SO 01 01-06   Pol'!AE43+'SO 01 01-07  Pol'!AE23+'SO 01 01-08 Pol'!AE30+'SO 01 01-09 Pol'!AE23+'SO 01 01-10 Pol'!AE16</f>
        <v>0</v>
      </c>
      <c r="G39" s="98">
        <f>'SO 01 01-01 Pol'!AF14+'SO 01 01-02 Pol'!AF66+'SO 01 01-03 Pol'!AF76+'SO 01 01-04 Pol'!AF41+'SO 01 01-05  Pol'!AF41+'SO 01 01-06   Pol'!AF43+'SO 01 01-07  Pol'!AF23+'SO 01 01-08 Pol'!AF30+'SO 01 01-09 Pol'!AF23+'SO 01 01-10 Pol'!AF16</f>
        <v>0</v>
      </c>
      <c r="H39" s="99">
        <f t="shared" ref="H39:H50" si="1">(F39*SazbaDPH1/100)+(G39*SazbaDPH2/100)</f>
        <v>0</v>
      </c>
      <c r="I39" s="99">
        <f t="shared" ref="I39:I50" si="2">F39+G39+H39</f>
        <v>0</v>
      </c>
      <c r="J39" s="100" t="str">
        <f t="shared" ref="J39:J50" si="3">IF(_xlfn.SINGLE(CenaCelkemVypocet)=0,"",I39/_xlfn.SINGLE(CenaCelkemVypocet)*100)</f>
        <v/>
      </c>
    </row>
    <row r="40" spans="1:10" ht="25.5" customHeight="1" x14ac:dyDescent="0.2">
      <c r="A40" s="86">
        <v>2</v>
      </c>
      <c r="B40" s="101" t="s">
        <v>43</v>
      </c>
      <c r="C40" s="194" t="s">
        <v>44</v>
      </c>
      <c r="D40" s="194"/>
      <c r="E40" s="194"/>
      <c r="F40" s="102">
        <f>'SO 01 01-01 Pol'!AE14+'SO 01 01-02 Pol'!AE66+'SO 01 01-03 Pol'!AE76+'SO 01 01-04 Pol'!AE41+'SO 01 01-05  Pol'!AE41+'SO 01 01-06   Pol'!AE43+'SO 01 01-07  Pol'!AE23+'SO 01 01-08 Pol'!AE30+'SO 01 01-09 Pol'!AE23+'SO 01 01-10 Pol'!AE16</f>
        <v>0</v>
      </c>
      <c r="G40" s="103">
        <f>'SO 01 01-01 Pol'!G14+'SO 01 01-02 Pol'!G66+'SO 01 01-03 Pol'!G76+'SO 01 01-04 Pol'!G41+'SO 01 01-05  Pol'!G41+'SO 01 01-06   Pol'!G43+'SO 01 01-07  Pol'!G23+'SO 01 01-08 Pol'!G30+'SO 01 01-09 Pol'!G23+'SO 01 01-10 Pol'!G16</f>
        <v>0</v>
      </c>
      <c r="H40" s="103">
        <f t="shared" si="1"/>
        <v>0</v>
      </c>
      <c r="I40" s="103">
        <f t="shared" si="2"/>
        <v>0</v>
      </c>
      <c r="J40" s="104" t="str">
        <f t="shared" si="3"/>
        <v/>
      </c>
    </row>
    <row r="41" spans="1:10" ht="25.5" customHeight="1" x14ac:dyDescent="0.2">
      <c r="A41" s="86">
        <v>3</v>
      </c>
      <c r="B41" s="105" t="s">
        <v>45</v>
      </c>
      <c r="C41" s="190" t="s">
        <v>46</v>
      </c>
      <c r="D41" s="190"/>
      <c r="E41" s="190"/>
      <c r="F41" s="106">
        <f>'SO 01 01-01 Pol'!AE14</f>
        <v>0</v>
      </c>
      <c r="G41" s="99">
        <f>'SO 01 01-01 Pol'!G14</f>
        <v>0</v>
      </c>
      <c r="H41" s="99">
        <f t="shared" si="1"/>
        <v>0</v>
      </c>
      <c r="I41" s="99">
        <f t="shared" si="2"/>
        <v>0</v>
      </c>
      <c r="J41" s="100" t="str">
        <f t="shared" si="3"/>
        <v/>
      </c>
    </row>
    <row r="42" spans="1:10" ht="25.5" customHeight="1" x14ac:dyDescent="0.2">
      <c r="A42" s="86">
        <v>3</v>
      </c>
      <c r="B42" s="105" t="s">
        <v>47</v>
      </c>
      <c r="C42" s="190" t="s">
        <v>48</v>
      </c>
      <c r="D42" s="190"/>
      <c r="E42" s="190"/>
      <c r="F42" s="106">
        <f>'SO 01 01-02 Pol'!AE66</f>
        <v>0</v>
      </c>
      <c r="G42" s="99">
        <f>'SO 01 01-02 Pol'!G66</f>
        <v>0</v>
      </c>
      <c r="H42" s="99">
        <f t="shared" si="1"/>
        <v>0</v>
      </c>
      <c r="I42" s="99">
        <f t="shared" si="2"/>
        <v>0</v>
      </c>
      <c r="J42" s="100" t="str">
        <f t="shared" si="3"/>
        <v/>
      </c>
    </row>
    <row r="43" spans="1:10" ht="25.5" customHeight="1" x14ac:dyDescent="0.2">
      <c r="A43" s="86">
        <v>3</v>
      </c>
      <c r="B43" s="105" t="s">
        <v>49</v>
      </c>
      <c r="C43" s="190" t="s">
        <v>50</v>
      </c>
      <c r="D43" s="190"/>
      <c r="E43" s="190"/>
      <c r="F43" s="106">
        <f>'SO 01 01-03 Pol'!AE76</f>
        <v>0</v>
      </c>
      <c r="G43" s="99">
        <f>'SO 01 01-03 Pol'!G76</f>
        <v>0</v>
      </c>
      <c r="H43" s="99">
        <f t="shared" si="1"/>
        <v>0</v>
      </c>
      <c r="I43" s="99">
        <f t="shared" si="2"/>
        <v>0</v>
      </c>
      <c r="J43" s="100" t="str">
        <f t="shared" si="3"/>
        <v/>
      </c>
    </row>
    <row r="44" spans="1:10" ht="25.5" customHeight="1" x14ac:dyDescent="0.2">
      <c r="A44" s="86">
        <v>3</v>
      </c>
      <c r="B44" s="105" t="s">
        <v>51</v>
      </c>
      <c r="C44" s="190" t="s">
        <v>52</v>
      </c>
      <c r="D44" s="190"/>
      <c r="E44" s="190"/>
      <c r="F44" s="106">
        <f>'SO 01 01-04 Pol'!AE41</f>
        <v>0</v>
      </c>
      <c r="G44" s="99">
        <f>'SO 01 01-04 Pol'!G41</f>
        <v>0</v>
      </c>
      <c r="H44" s="99">
        <f t="shared" si="1"/>
        <v>0</v>
      </c>
      <c r="I44" s="99">
        <f t="shared" si="2"/>
        <v>0</v>
      </c>
      <c r="J44" s="100" t="str">
        <f t="shared" si="3"/>
        <v/>
      </c>
    </row>
    <row r="45" spans="1:10" ht="25.5" customHeight="1" x14ac:dyDescent="0.2">
      <c r="A45" s="86">
        <v>3</v>
      </c>
      <c r="B45" s="105" t="s">
        <v>53</v>
      </c>
      <c r="C45" s="190" t="s">
        <v>54</v>
      </c>
      <c r="D45" s="190"/>
      <c r="E45" s="190"/>
      <c r="F45" s="106">
        <f>'SO 01 01-05  Pol'!AE41</f>
        <v>0</v>
      </c>
      <c r="G45" s="99">
        <f>'SO 01 01-05  Pol'!G41</f>
        <v>0</v>
      </c>
      <c r="H45" s="99">
        <f t="shared" si="1"/>
        <v>0</v>
      </c>
      <c r="I45" s="99">
        <f t="shared" si="2"/>
        <v>0</v>
      </c>
      <c r="J45" s="100" t="str">
        <f t="shared" si="3"/>
        <v/>
      </c>
    </row>
    <row r="46" spans="1:10" ht="25.5" customHeight="1" x14ac:dyDescent="0.2">
      <c r="A46" s="86">
        <v>3</v>
      </c>
      <c r="B46" s="105" t="s">
        <v>55</v>
      </c>
      <c r="C46" s="190" t="s">
        <v>56</v>
      </c>
      <c r="D46" s="190"/>
      <c r="E46" s="190"/>
      <c r="F46" s="106">
        <f>'SO 01 01-06   Pol'!AE43</f>
        <v>0</v>
      </c>
      <c r="G46" s="99">
        <f>'SO 01 01-06   Pol'!G43</f>
        <v>0</v>
      </c>
      <c r="H46" s="99">
        <f t="shared" si="1"/>
        <v>0</v>
      </c>
      <c r="I46" s="99">
        <f t="shared" si="2"/>
        <v>0</v>
      </c>
      <c r="J46" s="100" t="str">
        <f t="shared" si="3"/>
        <v/>
      </c>
    </row>
    <row r="47" spans="1:10" ht="25.5" customHeight="1" x14ac:dyDescent="0.2">
      <c r="A47" s="86">
        <v>3</v>
      </c>
      <c r="B47" s="105" t="s">
        <v>57</v>
      </c>
      <c r="C47" s="190" t="s">
        <v>58</v>
      </c>
      <c r="D47" s="190"/>
      <c r="E47" s="190"/>
      <c r="F47" s="106">
        <f>'SO 01 01-07  Pol'!AE23</f>
        <v>0</v>
      </c>
      <c r="G47" s="99">
        <f>'SO 01 01-07  Pol'!G23</f>
        <v>0</v>
      </c>
      <c r="H47" s="99">
        <f t="shared" si="1"/>
        <v>0</v>
      </c>
      <c r="I47" s="99">
        <f t="shared" si="2"/>
        <v>0</v>
      </c>
      <c r="J47" s="100" t="str">
        <f t="shared" si="3"/>
        <v/>
      </c>
    </row>
    <row r="48" spans="1:10" ht="25.5" customHeight="1" x14ac:dyDescent="0.2">
      <c r="A48" s="86">
        <v>3</v>
      </c>
      <c r="B48" s="105" t="s">
        <v>59</v>
      </c>
      <c r="C48" s="190" t="s">
        <v>60</v>
      </c>
      <c r="D48" s="190"/>
      <c r="E48" s="190"/>
      <c r="F48" s="106">
        <f>'SO 01 01-08 Pol'!AE30</f>
        <v>0</v>
      </c>
      <c r="G48" s="99">
        <f>'SO 01 01-08 Pol'!G30</f>
        <v>0</v>
      </c>
      <c r="H48" s="99">
        <f t="shared" si="1"/>
        <v>0</v>
      </c>
      <c r="I48" s="99">
        <f t="shared" si="2"/>
        <v>0</v>
      </c>
      <c r="J48" s="100" t="str">
        <f t="shared" si="3"/>
        <v/>
      </c>
    </row>
    <row r="49" spans="1:10" ht="25.5" customHeight="1" x14ac:dyDescent="0.2">
      <c r="A49" s="86">
        <v>3</v>
      </c>
      <c r="B49" s="105" t="s">
        <v>61</v>
      </c>
      <c r="C49" s="190" t="s">
        <v>62</v>
      </c>
      <c r="D49" s="190"/>
      <c r="E49" s="190"/>
      <c r="F49" s="106">
        <f>'SO 01 01-09 Pol'!AE23</f>
        <v>0</v>
      </c>
      <c r="G49" s="99">
        <f>'SO 01 01-09 Pol'!G23</f>
        <v>0</v>
      </c>
      <c r="H49" s="99">
        <f t="shared" si="1"/>
        <v>0</v>
      </c>
      <c r="I49" s="99">
        <f t="shared" si="2"/>
        <v>0</v>
      </c>
      <c r="J49" s="100" t="str">
        <f t="shared" si="3"/>
        <v/>
      </c>
    </row>
    <row r="50" spans="1:10" ht="25.5" customHeight="1" x14ac:dyDescent="0.2">
      <c r="A50" s="86">
        <v>3</v>
      </c>
      <c r="B50" s="105" t="s">
        <v>63</v>
      </c>
      <c r="C50" s="190" t="s">
        <v>29</v>
      </c>
      <c r="D50" s="190"/>
      <c r="E50" s="190"/>
      <c r="F50" s="106">
        <f>'SO 01 01-10 Pol'!AE16</f>
        <v>0</v>
      </c>
      <c r="G50" s="99">
        <f>'SO 01 01-10 Pol'!G16</f>
        <v>0</v>
      </c>
      <c r="H50" s="99">
        <f t="shared" si="1"/>
        <v>0</v>
      </c>
      <c r="I50" s="99">
        <f t="shared" si="2"/>
        <v>0</v>
      </c>
      <c r="J50" s="100" t="str">
        <f t="shared" si="3"/>
        <v/>
      </c>
    </row>
    <row r="51" spans="1:10" ht="25.5" customHeight="1" x14ac:dyDescent="0.2">
      <c r="A51" s="86"/>
      <c r="B51" s="191" t="s">
        <v>64</v>
      </c>
      <c r="C51" s="192"/>
      <c r="D51" s="192"/>
      <c r="E51" s="193"/>
      <c r="F51" s="107">
        <f>SUMIF(A39:A50,"=1",F39:F50)</f>
        <v>0</v>
      </c>
      <c r="G51" s="108">
        <f>G40</f>
        <v>0</v>
      </c>
      <c r="H51" s="108">
        <f t="shared" ref="H51:J51" si="4">H40</f>
        <v>0</v>
      </c>
      <c r="I51" s="108">
        <f t="shared" si="4"/>
        <v>0</v>
      </c>
      <c r="J51" s="108" t="str">
        <f t="shared" si="4"/>
        <v/>
      </c>
    </row>
    <row r="55" spans="1:10" ht="15.75" x14ac:dyDescent="0.25">
      <c r="B55" s="117" t="s">
        <v>66</v>
      </c>
    </row>
    <row r="57" spans="1:10" ht="25.5" customHeight="1" x14ac:dyDescent="0.2">
      <c r="A57" s="118"/>
      <c r="B57" s="121" t="s">
        <v>17</v>
      </c>
      <c r="C57" s="121" t="s">
        <v>5</v>
      </c>
      <c r="D57" s="122"/>
      <c r="E57" s="122"/>
      <c r="F57" s="123" t="s">
        <v>67</v>
      </c>
      <c r="G57" s="123"/>
      <c r="H57" s="123"/>
      <c r="I57" s="123" t="s">
        <v>30</v>
      </c>
      <c r="J57" s="123" t="s">
        <v>0</v>
      </c>
    </row>
    <row r="58" spans="1:10" ht="36.75" customHeight="1" x14ac:dyDescent="0.2">
      <c r="A58" s="119"/>
      <c r="B58" s="124" t="s">
        <v>68</v>
      </c>
      <c r="C58" s="188" t="s">
        <v>69</v>
      </c>
      <c r="D58" s="189"/>
      <c r="E58" s="189"/>
      <c r="F58" s="133" t="s">
        <v>25</v>
      </c>
      <c r="G58" s="125"/>
      <c r="H58" s="125"/>
      <c r="I58" s="125">
        <f>'SO 01 01-02 Pol'!G8+'SO 01 01-03 Pol'!G8+'SO 01 01-04 Pol'!G8+'SO 01 01-05  Pol'!G8+'SO 01 01-06   Pol'!G8+'SO 01 01-07  Pol'!G8+'SO 01 01-08 Pol'!G8</f>
        <v>0</v>
      </c>
      <c r="J58" s="130" t="str">
        <f>IF(I77=0,"",I58/I77*100)</f>
        <v/>
      </c>
    </row>
    <row r="59" spans="1:10" ht="36.75" customHeight="1" x14ac:dyDescent="0.2">
      <c r="A59" s="119"/>
      <c r="B59" s="124" t="s">
        <v>70</v>
      </c>
      <c r="C59" s="188" t="s">
        <v>71</v>
      </c>
      <c r="D59" s="189"/>
      <c r="E59" s="189"/>
      <c r="F59" s="133" t="s">
        <v>25</v>
      </c>
      <c r="G59" s="125"/>
      <c r="H59" s="125"/>
      <c r="I59" s="125">
        <f>'SO 01 01-02 Pol'!G17+'SO 01 01-04 Pol'!G14+'SO 01 01-07  Pol'!G15</f>
        <v>0</v>
      </c>
      <c r="J59" s="130" t="str">
        <f>IF(I77=0,"",I59/I77*100)</f>
        <v/>
      </c>
    </row>
    <row r="60" spans="1:10" ht="36.75" customHeight="1" x14ac:dyDescent="0.2">
      <c r="A60" s="119"/>
      <c r="B60" s="124" t="s">
        <v>72</v>
      </c>
      <c r="C60" s="188" t="s">
        <v>73</v>
      </c>
      <c r="D60" s="189"/>
      <c r="E60" s="189"/>
      <c r="F60" s="133" t="s">
        <v>25</v>
      </c>
      <c r="G60" s="125"/>
      <c r="H60" s="125"/>
      <c r="I60" s="125">
        <f>'SO 01 01-02 Pol'!G22+'SO 01 01-03 Pol'!G20</f>
        <v>0</v>
      </c>
      <c r="J60" s="130" t="str">
        <f>IF(I77=0,"",I60/I77*100)</f>
        <v/>
      </c>
    </row>
    <row r="61" spans="1:10" ht="36.75" customHeight="1" x14ac:dyDescent="0.2">
      <c r="A61" s="119"/>
      <c r="B61" s="124" t="s">
        <v>74</v>
      </c>
      <c r="C61" s="188" t="s">
        <v>75</v>
      </c>
      <c r="D61" s="189"/>
      <c r="E61" s="189"/>
      <c r="F61" s="133" t="s">
        <v>25</v>
      </c>
      <c r="G61" s="125"/>
      <c r="H61" s="125"/>
      <c r="I61" s="125">
        <f>'SO 01 01-03 Pol'!G27+'SO 01 01-04 Pol'!G19+'SO 01 01-06   Pol'!G19</f>
        <v>0</v>
      </c>
      <c r="J61" s="130" t="str">
        <f>IF(I77=0,"",I61/I77*100)</f>
        <v/>
      </c>
    </row>
    <row r="62" spans="1:10" ht="36.75" customHeight="1" x14ac:dyDescent="0.2">
      <c r="A62" s="119"/>
      <c r="B62" s="124" t="s">
        <v>76</v>
      </c>
      <c r="C62" s="188" t="s">
        <v>77</v>
      </c>
      <c r="D62" s="189"/>
      <c r="E62" s="189"/>
      <c r="F62" s="133" t="s">
        <v>25</v>
      </c>
      <c r="G62" s="125"/>
      <c r="H62" s="125"/>
      <c r="I62" s="125">
        <f>'SO 01 01-03 Pol'!G33+'SO 01 01-08 Pol'!G15</f>
        <v>0</v>
      </c>
      <c r="J62" s="130" t="str">
        <f>IF(I77=0,"",I62/I77*100)</f>
        <v/>
      </c>
    </row>
    <row r="63" spans="1:10" ht="36.75" customHeight="1" x14ac:dyDescent="0.2">
      <c r="A63" s="119"/>
      <c r="B63" s="124" t="s">
        <v>78</v>
      </c>
      <c r="C63" s="188" t="s">
        <v>79</v>
      </c>
      <c r="D63" s="189"/>
      <c r="E63" s="189"/>
      <c r="F63" s="133" t="s">
        <v>25</v>
      </c>
      <c r="G63" s="125"/>
      <c r="H63" s="125"/>
      <c r="I63" s="125">
        <f>'SO 01 01-03 Pol'!G36+'SO 01 01-04 Pol'!G25+'SO 01 01-05  Pol'!G19+'SO 01 01-06   Pol'!G25+'SO 01 01-08 Pol'!G17</f>
        <v>0</v>
      </c>
      <c r="J63" s="130" t="str">
        <f>IF(I77=0,"",I63/I77*100)</f>
        <v/>
      </c>
    </row>
    <row r="64" spans="1:10" ht="36.75" customHeight="1" x14ac:dyDescent="0.2">
      <c r="A64" s="119"/>
      <c r="B64" s="124" t="s">
        <v>80</v>
      </c>
      <c r="C64" s="188" t="s">
        <v>81</v>
      </c>
      <c r="D64" s="189"/>
      <c r="E64" s="189"/>
      <c r="F64" s="133" t="s">
        <v>25</v>
      </c>
      <c r="G64" s="125"/>
      <c r="H64" s="125"/>
      <c r="I64" s="125">
        <f>'SO 01 01-02 Pol'!G28</f>
        <v>0</v>
      </c>
      <c r="J64" s="130" t="str">
        <f>IF(I77=0,"",I64/I77*100)</f>
        <v/>
      </c>
    </row>
    <row r="65" spans="1:10" ht="36.75" customHeight="1" x14ac:dyDescent="0.2">
      <c r="A65" s="119"/>
      <c r="B65" s="124" t="s">
        <v>82</v>
      </c>
      <c r="C65" s="188" t="s">
        <v>83</v>
      </c>
      <c r="D65" s="189"/>
      <c r="E65" s="189"/>
      <c r="F65" s="133" t="s">
        <v>25</v>
      </c>
      <c r="G65" s="125"/>
      <c r="H65" s="125"/>
      <c r="I65" s="125">
        <f>'SO 01 01-02 Pol'!G31+'SO 01 01-03 Pol'!G39+'SO 01 01-09 Pol'!G8</f>
        <v>0</v>
      </c>
      <c r="J65" s="130" t="str">
        <f>IF(I77=0,"",I65/I77*100)</f>
        <v/>
      </c>
    </row>
    <row r="66" spans="1:10" ht="36.75" customHeight="1" x14ac:dyDescent="0.2">
      <c r="A66" s="119"/>
      <c r="B66" s="124" t="s">
        <v>84</v>
      </c>
      <c r="C66" s="188" t="s">
        <v>85</v>
      </c>
      <c r="D66" s="189"/>
      <c r="E66" s="189"/>
      <c r="F66" s="133" t="s">
        <v>25</v>
      </c>
      <c r="G66" s="125"/>
      <c r="H66" s="125"/>
      <c r="I66" s="125">
        <f>'SO 01 01-02 Pol'!G39+'SO 01 01-03 Pol'!G41+'SO 01 01-09 Pol'!G10</f>
        <v>0</v>
      </c>
      <c r="J66" s="130" t="str">
        <f>IF(I77=0,"",I66/I77*100)</f>
        <v/>
      </c>
    </row>
    <row r="67" spans="1:10" ht="36.75" customHeight="1" x14ac:dyDescent="0.2">
      <c r="A67" s="119"/>
      <c r="B67" s="124" t="s">
        <v>86</v>
      </c>
      <c r="C67" s="188" t="s">
        <v>87</v>
      </c>
      <c r="D67" s="189"/>
      <c r="E67" s="189"/>
      <c r="F67" s="133" t="s">
        <v>25</v>
      </c>
      <c r="G67" s="125"/>
      <c r="H67" s="125"/>
      <c r="I67" s="125">
        <f>'SO 01 01-02 Pol'!G47+'SO 01 01-03 Pol'!G45+'SO 01 01-04 Pol'!G28+'SO 01 01-05  Pol'!G25+'SO 01 01-06   Pol'!G28</f>
        <v>0</v>
      </c>
      <c r="J67" s="130" t="str">
        <f>IF(I77=0,"",I67/I77*100)</f>
        <v/>
      </c>
    </row>
    <row r="68" spans="1:10" ht="36.75" customHeight="1" x14ac:dyDescent="0.2">
      <c r="A68" s="119"/>
      <c r="B68" s="124" t="s">
        <v>88</v>
      </c>
      <c r="C68" s="188" t="s">
        <v>89</v>
      </c>
      <c r="D68" s="189"/>
      <c r="E68" s="189"/>
      <c r="F68" s="133" t="s">
        <v>25</v>
      </c>
      <c r="G68" s="125"/>
      <c r="H68" s="125"/>
      <c r="I68" s="125">
        <f>'SO 01 01-02 Pol'!G50+'SO 01 01-03 Pol'!G49+'SO 01 01-04 Pol'!G32+'SO 01 01-05  Pol'!G28+'SO 01 01-06   Pol'!G32+'SO 01 01-07  Pol'!G20+'SO 01 01-08 Pol'!G22</f>
        <v>0</v>
      </c>
      <c r="J68" s="130" t="str">
        <f>IF(I77=0,"",I68/I77*100)</f>
        <v/>
      </c>
    </row>
    <row r="69" spans="1:10" ht="36.75" customHeight="1" x14ac:dyDescent="0.2">
      <c r="A69" s="119"/>
      <c r="B69" s="124" t="s">
        <v>90</v>
      </c>
      <c r="C69" s="188" t="s">
        <v>91</v>
      </c>
      <c r="D69" s="189"/>
      <c r="E69" s="189"/>
      <c r="F69" s="133" t="s">
        <v>26</v>
      </c>
      <c r="G69" s="125"/>
      <c r="H69" s="125"/>
      <c r="I69" s="125">
        <f>'SO 01 01-03 Pol'!G51</f>
        <v>0</v>
      </c>
      <c r="J69" s="130" t="str">
        <f>IF(I77=0,"",I69/I77*100)</f>
        <v/>
      </c>
    </row>
    <row r="70" spans="1:10" ht="36.75" customHeight="1" x14ac:dyDescent="0.2">
      <c r="A70" s="119"/>
      <c r="B70" s="124" t="s">
        <v>92</v>
      </c>
      <c r="C70" s="188" t="s">
        <v>93</v>
      </c>
      <c r="D70" s="189"/>
      <c r="E70" s="189"/>
      <c r="F70" s="133" t="s">
        <v>26</v>
      </c>
      <c r="G70" s="125"/>
      <c r="H70" s="125"/>
      <c r="I70" s="125">
        <f>'SO 01 01-02 Pol'!G52+'SO 01 01-03 Pol'!G59+'SO 01 01-09 Pol'!G12</f>
        <v>0</v>
      </c>
      <c r="J70" s="130" t="str">
        <f>IF(I77=0,"",I70/I77*100)</f>
        <v/>
      </c>
    </row>
    <row r="71" spans="1:10" ht="36.75" customHeight="1" x14ac:dyDescent="0.2">
      <c r="A71" s="119"/>
      <c r="B71" s="124" t="s">
        <v>94</v>
      </c>
      <c r="C71" s="188" t="s">
        <v>95</v>
      </c>
      <c r="D71" s="189"/>
      <c r="E71" s="189"/>
      <c r="F71" s="133" t="s">
        <v>26</v>
      </c>
      <c r="G71" s="125"/>
      <c r="H71" s="125"/>
      <c r="I71" s="125">
        <f>'SO 01 01-02 Pol'!G55+'SO 01 01-09 Pol'!G18</f>
        <v>0</v>
      </c>
      <c r="J71" s="130" t="str">
        <f>IF(I77=0,"",I71/I77*100)</f>
        <v/>
      </c>
    </row>
    <row r="72" spans="1:10" ht="36.75" customHeight="1" x14ac:dyDescent="0.2">
      <c r="A72" s="119"/>
      <c r="B72" s="124" t="s">
        <v>96</v>
      </c>
      <c r="C72" s="188" t="s">
        <v>97</v>
      </c>
      <c r="D72" s="189"/>
      <c r="E72" s="189"/>
      <c r="F72" s="133" t="s">
        <v>27</v>
      </c>
      <c r="G72" s="125"/>
      <c r="H72" s="125"/>
      <c r="I72" s="125">
        <f>'SO 01 01-08 Pol'!G24</f>
        <v>0</v>
      </c>
      <c r="J72" s="130" t="str">
        <f>IF(I77=0,"",I72/I77*100)</f>
        <v/>
      </c>
    </row>
    <row r="73" spans="1:10" ht="36.75" customHeight="1" x14ac:dyDescent="0.2">
      <c r="A73" s="119"/>
      <c r="B73" s="124" t="s">
        <v>98</v>
      </c>
      <c r="C73" s="188" t="s">
        <v>99</v>
      </c>
      <c r="D73" s="189"/>
      <c r="E73" s="189"/>
      <c r="F73" s="133" t="s">
        <v>27</v>
      </c>
      <c r="G73" s="125"/>
      <c r="H73" s="125"/>
      <c r="I73" s="125">
        <f>'SO 01 01-05  Pol'!G30+'SO 01 01-06   Pol'!G34+'SO 01 01-08 Pol'!G27</f>
        <v>0</v>
      </c>
      <c r="J73" s="130" t="str">
        <f>IF(I77=0,"",I73/I77*100)</f>
        <v/>
      </c>
    </row>
    <row r="74" spans="1:10" ht="36.75" customHeight="1" x14ac:dyDescent="0.2">
      <c r="A74" s="119"/>
      <c r="B74" s="124" t="s">
        <v>100</v>
      </c>
      <c r="C74" s="188" t="s">
        <v>101</v>
      </c>
      <c r="D74" s="189"/>
      <c r="E74" s="189"/>
      <c r="F74" s="133" t="s">
        <v>27</v>
      </c>
      <c r="G74" s="125"/>
      <c r="H74" s="125"/>
      <c r="I74" s="125">
        <f>'SO 01 01-01 Pol'!G8</f>
        <v>0</v>
      </c>
      <c r="J74" s="130" t="str">
        <f>IF(I77=0,"",I74/I77*100)</f>
        <v/>
      </c>
    </row>
    <row r="75" spans="1:10" ht="36.75" customHeight="1" x14ac:dyDescent="0.2">
      <c r="A75" s="119"/>
      <c r="B75" s="124" t="s">
        <v>102</v>
      </c>
      <c r="C75" s="188" t="s">
        <v>103</v>
      </c>
      <c r="D75" s="189"/>
      <c r="E75" s="189"/>
      <c r="F75" s="133" t="s">
        <v>104</v>
      </c>
      <c r="G75" s="125"/>
      <c r="H75" s="125"/>
      <c r="I75" s="125">
        <f>'SO 01 01-02 Pol'!G59+'SO 01 01-03 Pol'!G69+'SO 01 01-04 Pol'!G34+'SO 01 01-05  Pol'!G33+'SO 01 01-06   Pol'!G36</f>
        <v>0</v>
      </c>
      <c r="J75" s="130" t="str">
        <f>IF(I77=0,"",I75/I77*100)</f>
        <v/>
      </c>
    </row>
    <row r="76" spans="1:10" ht="36.75" customHeight="1" x14ac:dyDescent="0.2">
      <c r="A76" s="119"/>
      <c r="B76" s="124" t="s">
        <v>105</v>
      </c>
      <c r="C76" s="188" t="s">
        <v>29</v>
      </c>
      <c r="D76" s="189"/>
      <c r="E76" s="189"/>
      <c r="F76" s="133" t="s">
        <v>105</v>
      </c>
      <c r="G76" s="125"/>
      <c r="H76" s="125"/>
      <c r="I76" s="125">
        <f>'SO 01 01-10 Pol'!G8</f>
        <v>0</v>
      </c>
      <c r="J76" s="130" t="str">
        <f>IF(I77=0,"",I76/I77*100)</f>
        <v/>
      </c>
    </row>
    <row r="77" spans="1:10" ht="25.5" customHeight="1" x14ac:dyDescent="0.2">
      <c r="A77" s="120"/>
      <c r="B77" s="126" t="s">
        <v>1</v>
      </c>
      <c r="C77" s="127"/>
      <c r="D77" s="128"/>
      <c r="E77" s="128"/>
      <c r="F77" s="134"/>
      <c r="G77" s="129"/>
      <c r="H77" s="129"/>
      <c r="I77" s="129">
        <f>SUM(I58:I76)</f>
        <v>0</v>
      </c>
      <c r="J77" s="131">
        <f>SUM(J58:J76)</f>
        <v>0</v>
      </c>
    </row>
    <row r="78" spans="1:10" x14ac:dyDescent="0.2">
      <c r="F78" s="85"/>
      <c r="G78" s="85"/>
      <c r="H78" s="85"/>
      <c r="I78" s="85"/>
      <c r="J78" s="132"/>
    </row>
    <row r="79" spans="1:10" x14ac:dyDescent="0.2">
      <c r="F79" s="85"/>
      <c r="G79" s="85"/>
      <c r="H79" s="85"/>
      <c r="I79" s="85"/>
      <c r="J79" s="132"/>
    </row>
    <row r="80" spans="1:10" x14ac:dyDescent="0.2">
      <c r="F80" s="85"/>
      <c r="G80" s="85"/>
      <c r="H80" s="85"/>
      <c r="I80" s="85"/>
      <c r="J80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7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8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9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EE77-2F96-4507-A7D5-9A1C83DAC0C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45</v>
      </c>
      <c r="C4" s="259" t="s">
        <v>46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0" t="s">
        <v>115</v>
      </c>
      <c r="F6" s="143" t="s">
        <v>116</v>
      </c>
      <c r="G6" s="140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100</v>
      </c>
      <c r="C8" s="148" t="s">
        <v>101</v>
      </c>
      <c r="D8" s="149"/>
      <c r="E8" s="150"/>
      <c r="F8" s="151"/>
      <c r="G8" s="152">
        <f>SUMIF(AG9:AG12,"&lt;&gt;NOR",G9:G12)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ht="22.5" outlineLevel="1" x14ac:dyDescent="0.2">
      <c r="A9" s="178">
        <v>1</v>
      </c>
      <c r="B9" s="155" t="s">
        <v>120</v>
      </c>
      <c r="C9" s="156" t="s">
        <v>121</v>
      </c>
      <c r="D9" s="157" t="s">
        <v>122</v>
      </c>
      <c r="E9" s="182">
        <v>1</v>
      </c>
      <c r="F9" s="158">
        <v>0</v>
      </c>
      <c r="G9" s="159">
        <f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123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 x14ac:dyDescent="0.2">
      <c r="A10" s="178">
        <v>2</v>
      </c>
      <c r="B10" s="155" t="s">
        <v>124</v>
      </c>
      <c r="C10" s="156" t="s">
        <v>125</v>
      </c>
      <c r="D10" s="157" t="s">
        <v>122</v>
      </c>
      <c r="E10" s="182">
        <v>1</v>
      </c>
      <c r="F10" s="158">
        <v>0</v>
      </c>
      <c r="G10" s="159">
        <f>ROUND(E10*F10,2)</f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123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ht="22.5" outlineLevel="1" x14ac:dyDescent="0.2">
      <c r="A11" s="178">
        <v>3</v>
      </c>
      <c r="B11" s="155" t="s">
        <v>126</v>
      </c>
      <c r="C11" s="156" t="s">
        <v>127</v>
      </c>
      <c r="D11" s="157" t="s">
        <v>122</v>
      </c>
      <c r="E11" s="182">
        <v>1</v>
      </c>
      <c r="F11" s="158">
        <v>0</v>
      </c>
      <c r="G11" s="159">
        <f>ROUND(E11*F11,2)</f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123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22.5" outlineLevel="1" x14ac:dyDescent="0.2">
      <c r="A12" s="179">
        <v>4</v>
      </c>
      <c r="B12" s="164" t="s">
        <v>128</v>
      </c>
      <c r="C12" s="165" t="s">
        <v>129</v>
      </c>
      <c r="D12" s="166" t="s">
        <v>122</v>
      </c>
      <c r="E12" s="183">
        <v>1</v>
      </c>
      <c r="F12" s="167">
        <v>0</v>
      </c>
      <c r="G12" s="168">
        <f>ROUND(E12*F12,2)</f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123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x14ac:dyDescent="0.2">
      <c r="C13" s="169"/>
      <c r="D13" s="15"/>
      <c r="AE13" s="138">
        <v>15</v>
      </c>
      <c r="AF13" s="138">
        <v>21</v>
      </c>
      <c r="AG13" s="138" t="s">
        <v>117</v>
      </c>
    </row>
    <row r="14" spans="1:60" x14ac:dyDescent="0.2">
      <c r="A14" s="180"/>
      <c r="B14" s="170" t="s">
        <v>30</v>
      </c>
      <c r="C14" s="171"/>
      <c r="D14" s="172"/>
      <c r="E14" s="173"/>
      <c r="F14" s="173"/>
      <c r="G14" s="174">
        <f>G8</f>
        <v>0</v>
      </c>
      <c r="AE14" s="138">
        <f>SUMIF(L7:L12,AE13,G7:G12)</f>
        <v>0</v>
      </c>
      <c r="AF14" s="138">
        <f>SUMIF(L7:L12,AF13,G7:G12)</f>
        <v>0</v>
      </c>
      <c r="AG14" s="138" t="s">
        <v>130</v>
      </c>
    </row>
    <row r="15" spans="1:60" x14ac:dyDescent="0.2">
      <c r="C15" s="169"/>
      <c r="D15" s="15"/>
    </row>
    <row r="16" spans="1:60" x14ac:dyDescent="0.2">
      <c r="C16" s="169"/>
      <c r="D16" s="15"/>
    </row>
    <row r="17" spans="1:33" x14ac:dyDescent="0.2">
      <c r="A17" s="262" t="s">
        <v>131</v>
      </c>
      <c r="B17" s="262"/>
      <c r="C17" s="263"/>
      <c r="D17" s="15"/>
    </row>
    <row r="18" spans="1:33" x14ac:dyDescent="0.2">
      <c r="A18" s="243"/>
      <c r="B18" s="244"/>
      <c r="C18" s="245"/>
      <c r="D18" s="244"/>
      <c r="E18" s="244"/>
      <c r="F18" s="244"/>
      <c r="G18" s="246"/>
      <c r="AG18" s="138" t="s">
        <v>132</v>
      </c>
    </row>
    <row r="19" spans="1:33" x14ac:dyDescent="0.2">
      <c r="A19" s="247"/>
      <c r="B19" s="248"/>
      <c r="C19" s="249"/>
      <c r="D19" s="248"/>
      <c r="E19" s="248"/>
      <c r="F19" s="248"/>
      <c r="G19" s="250"/>
    </row>
    <row r="20" spans="1:33" x14ac:dyDescent="0.2">
      <c r="A20" s="247"/>
      <c r="B20" s="248"/>
      <c r="C20" s="249"/>
      <c r="D20" s="248"/>
      <c r="E20" s="248"/>
      <c r="F20" s="248"/>
      <c r="G20" s="250"/>
    </row>
    <row r="21" spans="1:33" x14ac:dyDescent="0.2">
      <c r="A21" s="247"/>
      <c r="B21" s="248"/>
      <c r="C21" s="249"/>
      <c r="D21" s="248"/>
      <c r="E21" s="248"/>
      <c r="F21" s="248"/>
      <c r="G21" s="250"/>
    </row>
    <row r="22" spans="1:33" x14ac:dyDescent="0.2">
      <c r="A22" s="251"/>
      <c r="B22" s="252"/>
      <c r="C22" s="253"/>
      <c r="D22" s="252"/>
      <c r="E22" s="252"/>
      <c r="F22" s="252"/>
      <c r="G22" s="254"/>
    </row>
    <row r="23" spans="1:33" x14ac:dyDescent="0.2">
      <c r="C23" s="169"/>
      <c r="D23" s="15"/>
    </row>
    <row r="24" spans="1:33" x14ac:dyDescent="0.2">
      <c r="C24" s="169"/>
      <c r="D24" s="15"/>
      <c r="AG24" s="138" t="s">
        <v>133</v>
      </c>
    </row>
    <row r="25" spans="1:33" x14ac:dyDescent="0.2">
      <c r="D25" s="15"/>
    </row>
    <row r="26" spans="1:33" x14ac:dyDescent="0.2">
      <c r="D26" s="15"/>
    </row>
    <row r="27" spans="1:33" x14ac:dyDescent="0.2">
      <c r="D27" s="15"/>
    </row>
    <row r="28" spans="1:33" x14ac:dyDescent="0.2">
      <c r="D28" s="15"/>
    </row>
    <row r="29" spans="1:33" x14ac:dyDescent="0.2">
      <c r="D29" s="15"/>
    </row>
    <row r="30" spans="1:33" x14ac:dyDescent="0.2">
      <c r="D30" s="15"/>
    </row>
    <row r="31" spans="1:33" x14ac:dyDescent="0.2">
      <c r="D31" s="15"/>
    </row>
    <row r="32" spans="1:33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F46B-35AD-43EB-94EE-152EEC109D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47</v>
      </c>
      <c r="C4" s="259" t="s">
        <v>48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68</v>
      </c>
      <c r="C8" s="148" t="s">
        <v>69</v>
      </c>
      <c r="D8" s="149"/>
      <c r="E8" s="150"/>
      <c r="F8" s="151"/>
      <c r="G8" s="152">
        <f>SUMIF(AG9:AG16,"&lt;&gt;NOR",G9:G16)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134</v>
      </c>
      <c r="C9" s="156" t="s">
        <v>135</v>
      </c>
      <c r="D9" s="157" t="s">
        <v>136</v>
      </c>
      <c r="E9" s="182">
        <v>43</v>
      </c>
      <c r="F9" s="158"/>
      <c r="G9" s="159">
        <f t="shared" ref="G9:G16" si="0"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137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78">
        <v>2</v>
      </c>
      <c r="B10" s="155" t="s">
        <v>138</v>
      </c>
      <c r="C10" s="156" t="s">
        <v>139</v>
      </c>
      <c r="D10" s="157" t="s">
        <v>136</v>
      </c>
      <c r="E10" s="182">
        <v>43</v>
      </c>
      <c r="F10" s="158"/>
      <c r="G10" s="159">
        <f t="shared" si="0"/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137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78">
        <v>3</v>
      </c>
      <c r="B11" s="155" t="s">
        <v>140</v>
      </c>
      <c r="C11" s="156" t="s">
        <v>141</v>
      </c>
      <c r="D11" s="157" t="s">
        <v>136</v>
      </c>
      <c r="E11" s="182">
        <v>51.4</v>
      </c>
      <c r="F11" s="158"/>
      <c r="G11" s="159">
        <f t="shared" si="0"/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123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78">
        <v>4</v>
      </c>
      <c r="B12" s="155" t="s">
        <v>142</v>
      </c>
      <c r="C12" s="156" t="s">
        <v>143</v>
      </c>
      <c r="D12" s="157" t="s">
        <v>136</v>
      </c>
      <c r="E12" s="182">
        <v>8.4</v>
      </c>
      <c r="F12" s="158"/>
      <c r="G12" s="159">
        <f t="shared" si="0"/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137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78">
        <v>5</v>
      </c>
      <c r="B13" s="155" t="s">
        <v>144</v>
      </c>
      <c r="C13" s="156" t="s">
        <v>145</v>
      </c>
      <c r="D13" s="157" t="s">
        <v>136</v>
      </c>
      <c r="E13" s="182">
        <v>8.4</v>
      </c>
      <c r="F13" s="158"/>
      <c r="G13" s="159">
        <f t="shared" si="0"/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137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78">
        <v>6</v>
      </c>
      <c r="B14" s="155" t="s">
        <v>146</v>
      </c>
      <c r="C14" s="156" t="s">
        <v>147</v>
      </c>
      <c r="D14" s="157" t="s">
        <v>136</v>
      </c>
      <c r="E14" s="182">
        <v>51.4</v>
      </c>
      <c r="F14" s="158"/>
      <c r="G14" s="159">
        <f t="shared" si="0"/>
        <v>0</v>
      </c>
      <c r="H14" s="160"/>
      <c r="I14" s="161"/>
      <c r="J14" s="160"/>
      <c r="K14" s="161"/>
      <c r="L14" s="161"/>
      <c r="M14" s="161"/>
      <c r="N14" s="162"/>
      <c r="O14" s="162"/>
      <c r="P14" s="162"/>
      <c r="Q14" s="162"/>
      <c r="R14" s="161"/>
      <c r="S14" s="161"/>
      <c r="T14" s="161"/>
      <c r="U14" s="161"/>
      <c r="V14" s="161"/>
      <c r="W14" s="161"/>
      <c r="X14" s="161"/>
      <c r="Y14" s="161"/>
      <c r="Z14" s="163"/>
      <c r="AA14" s="163"/>
      <c r="AB14" s="163"/>
      <c r="AC14" s="163"/>
      <c r="AD14" s="163"/>
      <c r="AE14" s="163"/>
      <c r="AF14" s="163"/>
      <c r="AG14" s="163" t="s">
        <v>137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78">
        <v>7</v>
      </c>
      <c r="B15" s="155" t="s">
        <v>148</v>
      </c>
      <c r="C15" s="156" t="s">
        <v>149</v>
      </c>
      <c r="D15" s="157" t="s">
        <v>136</v>
      </c>
      <c r="E15" s="182">
        <v>51.4</v>
      </c>
      <c r="F15" s="158"/>
      <c r="G15" s="159">
        <f t="shared" si="0"/>
        <v>0</v>
      </c>
      <c r="H15" s="160"/>
      <c r="I15" s="161"/>
      <c r="J15" s="160"/>
      <c r="K15" s="161"/>
      <c r="L15" s="161"/>
      <c r="M15" s="161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 t="s">
        <v>150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78">
        <v>8</v>
      </c>
      <c r="B16" s="155" t="s">
        <v>151</v>
      </c>
      <c r="C16" s="156" t="s">
        <v>152</v>
      </c>
      <c r="D16" s="157" t="s">
        <v>153</v>
      </c>
      <c r="E16" s="182">
        <v>80.400000000000006</v>
      </c>
      <c r="F16" s="158"/>
      <c r="G16" s="159">
        <f t="shared" si="0"/>
        <v>0</v>
      </c>
      <c r="H16" s="160"/>
      <c r="I16" s="161"/>
      <c r="J16" s="160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137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x14ac:dyDescent="0.2">
      <c r="A17" s="177" t="s">
        <v>118</v>
      </c>
      <c r="B17" s="147" t="s">
        <v>70</v>
      </c>
      <c r="C17" s="148" t="s">
        <v>71</v>
      </c>
      <c r="D17" s="149"/>
      <c r="E17" s="184"/>
      <c r="F17" s="151"/>
      <c r="G17" s="152">
        <f>SUMIF(AG18:AG21,"&lt;&gt;NOR",G18:G21)</f>
        <v>0</v>
      </c>
      <c r="H17" s="153"/>
      <c r="I17" s="153"/>
      <c r="J17" s="153"/>
      <c r="K17" s="153"/>
      <c r="L17" s="153"/>
      <c r="M17" s="153"/>
      <c r="N17" s="154"/>
      <c r="O17" s="154"/>
      <c r="P17" s="154"/>
      <c r="Q17" s="154"/>
      <c r="R17" s="153"/>
      <c r="S17" s="153"/>
      <c r="T17" s="153"/>
      <c r="U17" s="153"/>
      <c r="V17" s="153"/>
      <c r="W17" s="153"/>
      <c r="X17" s="153"/>
      <c r="Y17" s="153"/>
      <c r="AG17" s="138" t="s">
        <v>119</v>
      </c>
    </row>
    <row r="18" spans="1:60" ht="22.5" outlineLevel="1" x14ac:dyDescent="0.2">
      <c r="A18" s="178">
        <v>9</v>
      </c>
      <c r="B18" s="155" t="s">
        <v>154</v>
      </c>
      <c r="C18" s="156" t="s">
        <v>155</v>
      </c>
      <c r="D18" s="157" t="s">
        <v>156</v>
      </c>
      <c r="E18" s="182">
        <v>14</v>
      </c>
      <c r="F18" s="158"/>
      <c r="G18" s="159">
        <f>ROUND(E18*F18,2)</f>
        <v>0</v>
      </c>
      <c r="H18" s="160"/>
      <c r="I18" s="161"/>
      <c r="J18" s="160"/>
      <c r="K18" s="161"/>
      <c r="L18" s="161"/>
      <c r="M18" s="161"/>
      <c r="N18" s="162"/>
      <c r="O18" s="162"/>
      <c r="P18" s="162"/>
      <c r="Q18" s="162"/>
      <c r="R18" s="161"/>
      <c r="S18" s="161"/>
      <c r="T18" s="161"/>
      <c r="U18" s="161"/>
      <c r="V18" s="161"/>
      <c r="W18" s="161"/>
      <c r="X18" s="161"/>
      <c r="Y18" s="161"/>
      <c r="Z18" s="163"/>
      <c r="AA18" s="163"/>
      <c r="AB18" s="163"/>
      <c r="AC18" s="163"/>
      <c r="AD18" s="163"/>
      <c r="AE18" s="163"/>
      <c r="AF18" s="163"/>
      <c r="AG18" s="163" t="s">
        <v>157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78">
        <v>10</v>
      </c>
      <c r="B19" s="155" t="s">
        <v>158</v>
      </c>
      <c r="C19" s="156" t="s">
        <v>159</v>
      </c>
      <c r="D19" s="157" t="s">
        <v>153</v>
      </c>
      <c r="E19" s="182">
        <v>39.200000000000003</v>
      </c>
      <c r="F19" s="158"/>
      <c r="G19" s="159">
        <f>ROUND(E19*F19,2)</f>
        <v>0</v>
      </c>
      <c r="H19" s="160"/>
      <c r="I19" s="161"/>
      <c r="J19" s="160"/>
      <c r="K19" s="161"/>
      <c r="L19" s="161"/>
      <c r="M19" s="161"/>
      <c r="N19" s="162"/>
      <c r="O19" s="162"/>
      <c r="P19" s="162"/>
      <c r="Q19" s="162"/>
      <c r="R19" s="161"/>
      <c r="S19" s="161"/>
      <c r="T19" s="161"/>
      <c r="U19" s="161"/>
      <c r="V19" s="161"/>
      <c r="W19" s="161"/>
      <c r="X19" s="161"/>
      <c r="Y19" s="161"/>
      <c r="Z19" s="163"/>
      <c r="AA19" s="163"/>
      <c r="AB19" s="163"/>
      <c r="AC19" s="163"/>
      <c r="AD19" s="163"/>
      <c r="AE19" s="163"/>
      <c r="AF19" s="163"/>
      <c r="AG19" s="163" t="s">
        <v>137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78">
        <v>11</v>
      </c>
      <c r="B20" s="155" t="s">
        <v>160</v>
      </c>
      <c r="C20" s="156" t="s">
        <v>161</v>
      </c>
      <c r="D20" s="157" t="s">
        <v>153</v>
      </c>
      <c r="E20" s="182">
        <v>47.04</v>
      </c>
      <c r="F20" s="158"/>
      <c r="G20" s="159">
        <f>ROUND(E20*F20,2)</f>
        <v>0</v>
      </c>
      <c r="H20" s="160"/>
      <c r="I20" s="161"/>
      <c r="J20" s="160"/>
      <c r="K20" s="161"/>
      <c r="L20" s="161"/>
      <c r="M20" s="161"/>
      <c r="N20" s="162"/>
      <c r="O20" s="162"/>
      <c r="P20" s="162"/>
      <c r="Q20" s="162"/>
      <c r="R20" s="161"/>
      <c r="S20" s="161"/>
      <c r="T20" s="161"/>
      <c r="U20" s="161"/>
      <c r="V20" s="161"/>
      <c r="W20" s="161"/>
      <c r="X20" s="161"/>
      <c r="Y20" s="161"/>
      <c r="Z20" s="163"/>
      <c r="AA20" s="163"/>
      <c r="AB20" s="163"/>
      <c r="AC20" s="163"/>
      <c r="AD20" s="163"/>
      <c r="AE20" s="163"/>
      <c r="AF20" s="163"/>
      <c r="AG20" s="163" t="s">
        <v>162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78">
        <v>12</v>
      </c>
      <c r="B21" s="155" t="s">
        <v>163</v>
      </c>
      <c r="C21" s="156" t="s">
        <v>164</v>
      </c>
      <c r="D21" s="157" t="s">
        <v>165</v>
      </c>
      <c r="E21" s="182">
        <v>1</v>
      </c>
      <c r="F21" s="158"/>
      <c r="G21" s="159">
        <f>ROUND(E21*F21,2)</f>
        <v>0</v>
      </c>
      <c r="H21" s="160"/>
      <c r="I21" s="161"/>
      <c r="J21" s="160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123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x14ac:dyDescent="0.2">
      <c r="A22" s="177" t="s">
        <v>118</v>
      </c>
      <c r="B22" s="147" t="s">
        <v>72</v>
      </c>
      <c r="C22" s="148" t="s">
        <v>73</v>
      </c>
      <c r="D22" s="149"/>
      <c r="E22" s="184"/>
      <c r="F22" s="151"/>
      <c r="G22" s="152">
        <f>SUMIF(AG23:AG27,"&lt;&gt;NOR",G23:G27)</f>
        <v>0</v>
      </c>
      <c r="H22" s="153"/>
      <c r="I22" s="153"/>
      <c r="J22" s="153"/>
      <c r="K22" s="153"/>
      <c r="L22" s="153"/>
      <c r="M22" s="153"/>
      <c r="N22" s="154"/>
      <c r="O22" s="154"/>
      <c r="P22" s="154"/>
      <c r="Q22" s="154"/>
      <c r="R22" s="153"/>
      <c r="S22" s="153"/>
      <c r="T22" s="153"/>
      <c r="U22" s="153"/>
      <c r="V22" s="153"/>
      <c r="W22" s="153"/>
      <c r="X22" s="153"/>
      <c r="Y22" s="153"/>
      <c r="AG22" s="138" t="s">
        <v>119</v>
      </c>
    </row>
    <row r="23" spans="1:60" ht="22.5" outlineLevel="1" x14ac:dyDescent="0.2">
      <c r="A23" s="178">
        <v>13</v>
      </c>
      <c r="B23" s="155" t="s">
        <v>166</v>
      </c>
      <c r="C23" s="156" t="s">
        <v>167</v>
      </c>
      <c r="D23" s="157" t="s">
        <v>165</v>
      </c>
      <c r="E23" s="182">
        <v>2</v>
      </c>
      <c r="F23" s="158"/>
      <c r="G23" s="159">
        <f>ROUND(E23*F23,2)</f>
        <v>0</v>
      </c>
      <c r="H23" s="160"/>
      <c r="I23" s="161"/>
      <c r="J23" s="160"/>
      <c r="K23" s="161"/>
      <c r="L23" s="161"/>
      <c r="M23" s="161"/>
      <c r="N23" s="162"/>
      <c r="O23" s="162"/>
      <c r="P23" s="162"/>
      <c r="Q23" s="162"/>
      <c r="R23" s="161"/>
      <c r="S23" s="161"/>
      <c r="T23" s="161"/>
      <c r="U23" s="161"/>
      <c r="V23" s="161"/>
      <c r="W23" s="161"/>
      <c r="X23" s="161"/>
      <c r="Y23" s="161"/>
      <c r="Z23" s="163"/>
      <c r="AA23" s="163"/>
      <c r="AB23" s="163"/>
      <c r="AC23" s="163"/>
      <c r="AD23" s="163"/>
      <c r="AE23" s="163"/>
      <c r="AF23" s="163"/>
      <c r="AG23" s="163" t="s">
        <v>123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22.5" outlineLevel="1" x14ac:dyDescent="0.2">
      <c r="A24" s="178">
        <v>14</v>
      </c>
      <c r="B24" s="155" t="s">
        <v>168</v>
      </c>
      <c r="C24" s="156" t="s">
        <v>169</v>
      </c>
      <c r="D24" s="157" t="s">
        <v>165</v>
      </c>
      <c r="E24" s="182">
        <v>1</v>
      </c>
      <c r="F24" s="158"/>
      <c r="G24" s="159">
        <f>ROUND(E24*F24,2)</f>
        <v>0</v>
      </c>
      <c r="H24" s="160"/>
      <c r="I24" s="161"/>
      <c r="J24" s="160"/>
      <c r="K24" s="161"/>
      <c r="L24" s="161"/>
      <c r="M24" s="161"/>
      <c r="N24" s="162"/>
      <c r="O24" s="162"/>
      <c r="P24" s="162"/>
      <c r="Q24" s="162"/>
      <c r="R24" s="161"/>
      <c r="S24" s="161"/>
      <c r="T24" s="161"/>
      <c r="U24" s="161"/>
      <c r="V24" s="161"/>
      <c r="W24" s="161"/>
      <c r="X24" s="161"/>
      <c r="Y24" s="161"/>
      <c r="Z24" s="163"/>
      <c r="AA24" s="163"/>
      <c r="AB24" s="163"/>
      <c r="AC24" s="163"/>
      <c r="AD24" s="163"/>
      <c r="AE24" s="163"/>
      <c r="AF24" s="163"/>
      <c r="AG24" s="163" t="s">
        <v>123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78">
        <v>15</v>
      </c>
      <c r="B25" s="155" t="s">
        <v>170</v>
      </c>
      <c r="C25" s="156" t="s">
        <v>171</v>
      </c>
      <c r="D25" s="157" t="s">
        <v>172</v>
      </c>
      <c r="E25" s="182">
        <v>78.5</v>
      </c>
      <c r="F25" s="158"/>
      <c r="G25" s="159">
        <f>ROUND(E25*F25,2)</f>
        <v>0</v>
      </c>
      <c r="H25" s="160"/>
      <c r="I25" s="161"/>
      <c r="J25" s="160"/>
      <c r="K25" s="161"/>
      <c r="L25" s="161"/>
      <c r="M25" s="161"/>
      <c r="N25" s="162"/>
      <c r="O25" s="162"/>
      <c r="P25" s="162"/>
      <c r="Q25" s="162"/>
      <c r="R25" s="161"/>
      <c r="S25" s="161"/>
      <c r="T25" s="161"/>
      <c r="U25" s="161"/>
      <c r="V25" s="161"/>
      <c r="W25" s="161"/>
      <c r="X25" s="161"/>
      <c r="Y25" s="161"/>
      <c r="Z25" s="163"/>
      <c r="AA25" s="163"/>
      <c r="AB25" s="163"/>
      <c r="AC25" s="163"/>
      <c r="AD25" s="163"/>
      <c r="AE25" s="163"/>
      <c r="AF25" s="163"/>
      <c r="AG25" s="163" t="s">
        <v>137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22.5" outlineLevel="1" x14ac:dyDescent="0.2">
      <c r="A26" s="178">
        <v>16</v>
      </c>
      <c r="B26" s="155" t="s">
        <v>173</v>
      </c>
      <c r="C26" s="156" t="s">
        <v>174</v>
      </c>
      <c r="D26" s="157" t="s">
        <v>172</v>
      </c>
      <c r="E26" s="182">
        <v>6</v>
      </c>
      <c r="F26" s="158"/>
      <c r="G26" s="159">
        <f>ROUND(E26*F26,2)</f>
        <v>0</v>
      </c>
      <c r="H26" s="160"/>
      <c r="I26" s="161"/>
      <c r="J26" s="160"/>
      <c r="K26" s="161"/>
      <c r="L26" s="161"/>
      <c r="M26" s="161"/>
      <c r="N26" s="162"/>
      <c r="O26" s="162"/>
      <c r="P26" s="162"/>
      <c r="Q26" s="162"/>
      <c r="R26" s="161"/>
      <c r="S26" s="161"/>
      <c r="T26" s="161"/>
      <c r="U26" s="161"/>
      <c r="V26" s="161"/>
      <c r="W26" s="161"/>
      <c r="X26" s="161"/>
      <c r="Y26" s="161"/>
      <c r="Z26" s="163"/>
      <c r="AA26" s="163"/>
      <c r="AB26" s="163"/>
      <c r="AC26" s="163"/>
      <c r="AD26" s="163"/>
      <c r="AE26" s="163"/>
      <c r="AF26" s="163"/>
      <c r="AG26" s="163" t="s">
        <v>123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78">
        <v>17</v>
      </c>
      <c r="B27" s="155" t="s">
        <v>175</v>
      </c>
      <c r="C27" s="156" t="s">
        <v>176</v>
      </c>
      <c r="D27" s="157" t="s">
        <v>165</v>
      </c>
      <c r="E27" s="182">
        <v>2</v>
      </c>
      <c r="F27" s="158"/>
      <c r="G27" s="159">
        <f>ROUND(E27*F27,2)</f>
        <v>0</v>
      </c>
      <c r="H27" s="160"/>
      <c r="I27" s="161"/>
      <c r="J27" s="160"/>
      <c r="K27" s="161"/>
      <c r="L27" s="161"/>
      <c r="M27" s="161"/>
      <c r="N27" s="162"/>
      <c r="O27" s="162"/>
      <c r="P27" s="162"/>
      <c r="Q27" s="162"/>
      <c r="R27" s="161"/>
      <c r="S27" s="161"/>
      <c r="T27" s="161"/>
      <c r="U27" s="161"/>
      <c r="V27" s="161"/>
      <c r="W27" s="161"/>
      <c r="X27" s="161"/>
      <c r="Y27" s="161"/>
      <c r="Z27" s="163"/>
      <c r="AA27" s="163"/>
      <c r="AB27" s="163"/>
      <c r="AC27" s="163"/>
      <c r="AD27" s="163"/>
      <c r="AE27" s="163"/>
      <c r="AF27" s="163"/>
      <c r="AG27" s="163" t="s">
        <v>123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x14ac:dyDescent="0.2">
      <c r="A28" s="177" t="s">
        <v>118</v>
      </c>
      <c r="B28" s="147" t="s">
        <v>80</v>
      </c>
      <c r="C28" s="148" t="s">
        <v>81</v>
      </c>
      <c r="D28" s="149"/>
      <c r="E28" s="184"/>
      <c r="F28" s="151"/>
      <c r="G28" s="152">
        <f>SUMIF(AG29:AG30,"&lt;&gt;NOR",G29:G30)</f>
        <v>0</v>
      </c>
      <c r="H28" s="153"/>
      <c r="I28" s="153"/>
      <c r="J28" s="153"/>
      <c r="K28" s="153"/>
      <c r="L28" s="153"/>
      <c r="M28" s="153"/>
      <c r="N28" s="154"/>
      <c r="O28" s="154"/>
      <c r="P28" s="154"/>
      <c r="Q28" s="154"/>
      <c r="R28" s="153"/>
      <c r="S28" s="153"/>
      <c r="T28" s="153"/>
      <c r="U28" s="153"/>
      <c r="V28" s="153"/>
      <c r="W28" s="153"/>
      <c r="X28" s="153"/>
      <c r="Y28" s="153"/>
      <c r="AG28" s="138" t="s">
        <v>119</v>
      </c>
    </row>
    <row r="29" spans="1:60" outlineLevel="1" x14ac:dyDescent="0.2">
      <c r="A29" s="178">
        <v>18</v>
      </c>
      <c r="B29" s="155" t="s">
        <v>177</v>
      </c>
      <c r="C29" s="156" t="s">
        <v>178</v>
      </c>
      <c r="D29" s="157" t="s">
        <v>136</v>
      </c>
      <c r="E29" s="182">
        <v>245.31299999999999</v>
      </c>
      <c r="F29" s="158"/>
      <c r="G29" s="159">
        <f>ROUND(E29*F29,2)</f>
        <v>0</v>
      </c>
      <c r="H29" s="160"/>
      <c r="I29" s="161"/>
      <c r="J29" s="160"/>
      <c r="K29" s="161"/>
      <c r="L29" s="161"/>
      <c r="M29" s="161"/>
      <c r="N29" s="162"/>
      <c r="O29" s="162"/>
      <c r="P29" s="162"/>
      <c r="Q29" s="162"/>
      <c r="R29" s="161"/>
      <c r="S29" s="161"/>
      <c r="T29" s="161"/>
      <c r="U29" s="161"/>
      <c r="V29" s="161"/>
      <c r="W29" s="161"/>
      <c r="X29" s="161"/>
      <c r="Y29" s="161"/>
      <c r="Z29" s="163"/>
      <c r="AA29" s="163"/>
      <c r="AB29" s="163"/>
      <c r="AC29" s="163"/>
      <c r="AD29" s="163"/>
      <c r="AE29" s="163"/>
      <c r="AF29" s="163"/>
      <c r="AG29" s="163" t="s">
        <v>137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78">
        <v>19</v>
      </c>
      <c r="B30" s="155" t="s">
        <v>179</v>
      </c>
      <c r="C30" s="156" t="s">
        <v>180</v>
      </c>
      <c r="D30" s="157" t="s">
        <v>153</v>
      </c>
      <c r="E30" s="182">
        <v>1002.7670000000001</v>
      </c>
      <c r="F30" s="158"/>
      <c r="G30" s="159">
        <f>ROUND(E30*F30,2)</f>
        <v>0</v>
      </c>
      <c r="H30" s="160"/>
      <c r="I30" s="161"/>
      <c r="J30" s="160"/>
      <c r="K30" s="161"/>
      <c r="L30" s="161"/>
      <c r="M30" s="161"/>
      <c r="N30" s="162"/>
      <c r="O30" s="162"/>
      <c r="P30" s="162"/>
      <c r="Q30" s="162"/>
      <c r="R30" s="161"/>
      <c r="S30" s="161"/>
      <c r="T30" s="161"/>
      <c r="U30" s="161"/>
      <c r="V30" s="161"/>
      <c r="W30" s="161"/>
      <c r="X30" s="161"/>
      <c r="Y30" s="161"/>
      <c r="Z30" s="163"/>
      <c r="AA30" s="163"/>
      <c r="AB30" s="163"/>
      <c r="AC30" s="163"/>
      <c r="AD30" s="163"/>
      <c r="AE30" s="163"/>
      <c r="AF30" s="163"/>
      <c r="AG30" s="163" t="s">
        <v>123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x14ac:dyDescent="0.2">
      <c r="A31" s="177" t="s">
        <v>118</v>
      </c>
      <c r="B31" s="147" t="s">
        <v>82</v>
      </c>
      <c r="C31" s="148" t="s">
        <v>83</v>
      </c>
      <c r="D31" s="149"/>
      <c r="E31" s="184"/>
      <c r="F31" s="151"/>
      <c r="G31" s="152">
        <f>SUMIF(AG32:AG38,"&lt;&gt;NOR",G32:G38)</f>
        <v>0</v>
      </c>
      <c r="H31" s="153"/>
      <c r="I31" s="153"/>
      <c r="J31" s="153"/>
      <c r="K31" s="153"/>
      <c r="L31" s="153"/>
      <c r="M31" s="153"/>
      <c r="N31" s="154"/>
      <c r="O31" s="154"/>
      <c r="P31" s="154"/>
      <c r="Q31" s="154"/>
      <c r="R31" s="153"/>
      <c r="S31" s="153"/>
      <c r="T31" s="153"/>
      <c r="U31" s="153"/>
      <c r="V31" s="153"/>
      <c r="W31" s="153"/>
      <c r="X31" s="153"/>
      <c r="Y31" s="153"/>
      <c r="AG31" s="138" t="s">
        <v>119</v>
      </c>
    </row>
    <row r="32" spans="1:60" outlineLevel="1" x14ac:dyDescent="0.2">
      <c r="A32" s="178">
        <v>20</v>
      </c>
      <c r="B32" s="155" t="s">
        <v>181</v>
      </c>
      <c r="C32" s="156" t="s">
        <v>182</v>
      </c>
      <c r="D32" s="157" t="s">
        <v>153</v>
      </c>
      <c r="E32" s="182">
        <v>300.60000000000002</v>
      </c>
      <c r="F32" s="158"/>
      <c r="G32" s="159">
        <f t="shared" ref="G32:G38" si="1">ROUND(E32*F32,2)</f>
        <v>0</v>
      </c>
      <c r="H32" s="160"/>
      <c r="I32" s="161"/>
      <c r="J32" s="160"/>
      <c r="K32" s="161"/>
      <c r="L32" s="161"/>
      <c r="M32" s="161"/>
      <c r="N32" s="162"/>
      <c r="O32" s="162"/>
      <c r="P32" s="162"/>
      <c r="Q32" s="162"/>
      <c r="R32" s="161"/>
      <c r="S32" s="161"/>
      <c r="T32" s="161"/>
      <c r="U32" s="161"/>
      <c r="V32" s="161"/>
      <c r="W32" s="161"/>
      <c r="X32" s="161"/>
      <c r="Y32" s="161"/>
      <c r="Z32" s="163"/>
      <c r="AA32" s="163"/>
      <c r="AB32" s="163"/>
      <c r="AC32" s="163"/>
      <c r="AD32" s="163"/>
      <c r="AE32" s="163"/>
      <c r="AF32" s="163"/>
      <c r="AG32" s="163" t="s">
        <v>137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78">
        <v>21</v>
      </c>
      <c r="B33" s="155" t="s">
        <v>183</v>
      </c>
      <c r="C33" s="156" t="s">
        <v>184</v>
      </c>
      <c r="D33" s="157" t="s">
        <v>153</v>
      </c>
      <c r="E33" s="182">
        <v>300.60000000000002</v>
      </c>
      <c r="F33" s="158"/>
      <c r="G33" s="159">
        <f t="shared" si="1"/>
        <v>0</v>
      </c>
      <c r="H33" s="160"/>
      <c r="I33" s="161"/>
      <c r="J33" s="160"/>
      <c r="K33" s="161"/>
      <c r="L33" s="161"/>
      <c r="M33" s="161"/>
      <c r="N33" s="162"/>
      <c r="O33" s="162"/>
      <c r="P33" s="162"/>
      <c r="Q33" s="162"/>
      <c r="R33" s="161"/>
      <c r="S33" s="161"/>
      <c r="T33" s="161"/>
      <c r="U33" s="161"/>
      <c r="V33" s="161"/>
      <c r="W33" s="161"/>
      <c r="X33" s="161"/>
      <c r="Y33" s="161"/>
      <c r="Z33" s="163"/>
      <c r="AA33" s="163"/>
      <c r="AB33" s="163"/>
      <c r="AC33" s="163"/>
      <c r="AD33" s="163"/>
      <c r="AE33" s="163"/>
      <c r="AF33" s="163"/>
      <c r="AG33" s="163" t="s">
        <v>137</v>
      </c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178">
        <v>22</v>
      </c>
      <c r="B34" s="155" t="s">
        <v>185</v>
      </c>
      <c r="C34" s="156" t="s">
        <v>186</v>
      </c>
      <c r="D34" s="157" t="s">
        <v>153</v>
      </c>
      <c r="E34" s="182">
        <v>300.60000000000002</v>
      </c>
      <c r="F34" s="158"/>
      <c r="G34" s="159">
        <f t="shared" si="1"/>
        <v>0</v>
      </c>
      <c r="H34" s="160"/>
      <c r="I34" s="161"/>
      <c r="J34" s="160"/>
      <c r="K34" s="161"/>
      <c r="L34" s="161"/>
      <c r="M34" s="161"/>
      <c r="N34" s="162"/>
      <c r="O34" s="162"/>
      <c r="P34" s="162"/>
      <c r="Q34" s="162"/>
      <c r="R34" s="161"/>
      <c r="S34" s="161"/>
      <c r="T34" s="161"/>
      <c r="U34" s="161"/>
      <c r="V34" s="161"/>
      <c r="W34" s="161"/>
      <c r="X34" s="161"/>
      <c r="Y34" s="161"/>
      <c r="Z34" s="163"/>
      <c r="AA34" s="163"/>
      <c r="AB34" s="163"/>
      <c r="AC34" s="163"/>
      <c r="AD34" s="163"/>
      <c r="AE34" s="163"/>
      <c r="AF34" s="163"/>
      <c r="AG34" s="163" t="s">
        <v>137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ht="22.5" outlineLevel="1" x14ac:dyDescent="0.2">
      <c r="A35" s="178">
        <v>23</v>
      </c>
      <c r="B35" s="155" t="s">
        <v>187</v>
      </c>
      <c r="C35" s="156" t="s">
        <v>440</v>
      </c>
      <c r="D35" s="157" t="s">
        <v>188</v>
      </c>
      <c r="E35" s="182">
        <v>3</v>
      </c>
      <c r="F35" s="158"/>
      <c r="G35" s="159">
        <f t="shared" si="1"/>
        <v>0</v>
      </c>
      <c r="H35" s="160"/>
      <c r="I35" s="161"/>
      <c r="J35" s="160"/>
      <c r="K35" s="161"/>
      <c r="L35" s="161"/>
      <c r="M35" s="161"/>
      <c r="N35" s="162"/>
      <c r="O35" s="162"/>
      <c r="P35" s="162"/>
      <c r="Q35" s="162"/>
      <c r="R35" s="161"/>
      <c r="S35" s="161"/>
      <c r="T35" s="161"/>
      <c r="U35" s="161"/>
      <c r="V35" s="161"/>
      <c r="W35" s="161"/>
      <c r="X35" s="161"/>
      <c r="Y35" s="161"/>
      <c r="Z35" s="163"/>
      <c r="AA35" s="163"/>
      <c r="AB35" s="163"/>
      <c r="AC35" s="163"/>
      <c r="AD35" s="163"/>
      <c r="AE35" s="163"/>
      <c r="AF35" s="163"/>
      <c r="AG35" s="163" t="s">
        <v>123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22.5" outlineLevel="1" x14ac:dyDescent="0.2">
      <c r="A36" s="178">
        <v>24</v>
      </c>
      <c r="B36" s="155" t="s">
        <v>189</v>
      </c>
      <c r="C36" s="156" t="s">
        <v>441</v>
      </c>
      <c r="D36" s="157" t="s">
        <v>190</v>
      </c>
      <c r="E36" s="182">
        <v>84</v>
      </c>
      <c r="F36" s="158"/>
      <c r="G36" s="159">
        <f t="shared" si="1"/>
        <v>0</v>
      </c>
      <c r="H36" s="160"/>
      <c r="I36" s="161"/>
      <c r="J36" s="160"/>
      <c r="K36" s="161"/>
      <c r="L36" s="161"/>
      <c r="M36" s="161"/>
      <c r="N36" s="162"/>
      <c r="O36" s="162"/>
      <c r="P36" s="162"/>
      <c r="Q36" s="162"/>
      <c r="R36" s="161"/>
      <c r="S36" s="161"/>
      <c r="T36" s="161"/>
      <c r="U36" s="161"/>
      <c r="V36" s="161"/>
      <c r="W36" s="161"/>
      <c r="X36" s="161"/>
      <c r="Y36" s="161"/>
      <c r="Z36" s="163"/>
      <c r="AA36" s="163"/>
      <c r="AB36" s="163"/>
      <c r="AC36" s="163"/>
      <c r="AD36" s="163"/>
      <c r="AE36" s="163"/>
      <c r="AF36" s="163"/>
      <c r="AG36" s="163" t="s">
        <v>123</v>
      </c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78">
        <v>25</v>
      </c>
      <c r="B37" s="155" t="s">
        <v>191</v>
      </c>
      <c r="C37" s="156" t="s">
        <v>192</v>
      </c>
      <c r="D37" s="157" t="s">
        <v>193</v>
      </c>
      <c r="E37" s="182">
        <v>3</v>
      </c>
      <c r="F37" s="158"/>
      <c r="G37" s="159">
        <f t="shared" si="1"/>
        <v>0</v>
      </c>
      <c r="H37" s="160"/>
      <c r="I37" s="161"/>
      <c r="J37" s="160"/>
      <c r="K37" s="161"/>
      <c r="L37" s="161"/>
      <c r="M37" s="161"/>
      <c r="N37" s="162"/>
      <c r="O37" s="162"/>
      <c r="P37" s="162"/>
      <c r="Q37" s="162"/>
      <c r="R37" s="161"/>
      <c r="S37" s="161"/>
      <c r="T37" s="161"/>
      <c r="U37" s="161"/>
      <c r="V37" s="161"/>
      <c r="W37" s="161"/>
      <c r="X37" s="161"/>
      <c r="Y37" s="161"/>
      <c r="Z37" s="163"/>
      <c r="AA37" s="163"/>
      <c r="AB37" s="163"/>
      <c r="AC37" s="163"/>
      <c r="AD37" s="163"/>
      <c r="AE37" s="163"/>
      <c r="AF37" s="163"/>
      <c r="AG37" s="163" t="s">
        <v>123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ht="22.5" outlineLevel="1" x14ac:dyDescent="0.2">
      <c r="A38" s="178">
        <v>26</v>
      </c>
      <c r="B38" s="155" t="s">
        <v>194</v>
      </c>
      <c r="C38" s="156" t="s">
        <v>442</v>
      </c>
      <c r="D38" s="157" t="s">
        <v>188</v>
      </c>
      <c r="E38" s="182">
        <v>3</v>
      </c>
      <c r="F38" s="158"/>
      <c r="G38" s="159">
        <f t="shared" si="1"/>
        <v>0</v>
      </c>
      <c r="H38" s="160"/>
      <c r="I38" s="161"/>
      <c r="J38" s="160"/>
      <c r="K38" s="161"/>
      <c r="L38" s="161"/>
      <c r="M38" s="161"/>
      <c r="N38" s="162"/>
      <c r="O38" s="162"/>
      <c r="P38" s="162"/>
      <c r="Q38" s="162"/>
      <c r="R38" s="161"/>
      <c r="S38" s="161"/>
      <c r="T38" s="161"/>
      <c r="U38" s="161"/>
      <c r="V38" s="161"/>
      <c r="W38" s="161"/>
      <c r="X38" s="161"/>
      <c r="Y38" s="161"/>
      <c r="Z38" s="163"/>
      <c r="AA38" s="163"/>
      <c r="AB38" s="163"/>
      <c r="AC38" s="163"/>
      <c r="AD38" s="163"/>
      <c r="AE38" s="163"/>
      <c r="AF38" s="163"/>
      <c r="AG38" s="163" t="s">
        <v>123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ht="25.5" x14ac:dyDescent="0.2">
      <c r="A39" s="177" t="s">
        <v>118</v>
      </c>
      <c r="B39" s="147" t="s">
        <v>84</v>
      </c>
      <c r="C39" s="148" t="s">
        <v>85</v>
      </c>
      <c r="D39" s="149"/>
      <c r="E39" s="184"/>
      <c r="F39" s="151"/>
      <c r="G39" s="152">
        <f>SUMIF(AG40:AG46,"&lt;&gt;NOR",G40:G46)</f>
        <v>0</v>
      </c>
      <c r="H39" s="153"/>
      <c r="I39" s="153"/>
      <c r="J39" s="153"/>
      <c r="K39" s="153"/>
      <c r="L39" s="153"/>
      <c r="M39" s="153"/>
      <c r="N39" s="154"/>
      <c r="O39" s="154"/>
      <c r="P39" s="154"/>
      <c r="Q39" s="154"/>
      <c r="R39" s="153"/>
      <c r="S39" s="153"/>
      <c r="T39" s="153"/>
      <c r="U39" s="153"/>
      <c r="V39" s="153"/>
      <c r="W39" s="153"/>
      <c r="X39" s="153"/>
      <c r="Y39" s="153"/>
      <c r="AG39" s="138" t="s">
        <v>119</v>
      </c>
    </row>
    <row r="40" spans="1:60" ht="22.5" outlineLevel="1" x14ac:dyDescent="0.2">
      <c r="A40" s="178">
        <v>27</v>
      </c>
      <c r="B40" s="155" t="s">
        <v>195</v>
      </c>
      <c r="C40" s="156" t="s">
        <v>196</v>
      </c>
      <c r="D40" s="157" t="s">
        <v>122</v>
      </c>
      <c r="E40" s="182">
        <v>1</v>
      </c>
      <c r="F40" s="158"/>
      <c r="G40" s="159">
        <f t="shared" ref="G40:G46" si="2">ROUND(E40*F40,2)</f>
        <v>0</v>
      </c>
      <c r="H40" s="160"/>
      <c r="I40" s="161"/>
      <c r="J40" s="160"/>
      <c r="K40" s="161"/>
      <c r="L40" s="161"/>
      <c r="M40" s="161"/>
      <c r="N40" s="162"/>
      <c r="O40" s="162"/>
      <c r="P40" s="162"/>
      <c r="Q40" s="162"/>
      <c r="R40" s="161"/>
      <c r="S40" s="161"/>
      <c r="T40" s="161"/>
      <c r="U40" s="161"/>
      <c r="V40" s="161"/>
      <c r="W40" s="161"/>
      <c r="X40" s="161"/>
      <c r="Y40" s="161"/>
      <c r="Z40" s="163"/>
      <c r="AA40" s="163"/>
      <c r="AB40" s="163"/>
      <c r="AC40" s="163"/>
      <c r="AD40" s="163"/>
      <c r="AE40" s="163"/>
      <c r="AF40" s="163"/>
      <c r="AG40" s="163" t="s">
        <v>123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78">
        <v>28</v>
      </c>
      <c r="B41" s="155" t="s">
        <v>197</v>
      </c>
      <c r="C41" s="156" t="s">
        <v>198</v>
      </c>
      <c r="D41" s="157" t="s">
        <v>199</v>
      </c>
      <c r="E41" s="182">
        <v>80</v>
      </c>
      <c r="F41" s="158"/>
      <c r="G41" s="159">
        <f t="shared" si="2"/>
        <v>0</v>
      </c>
      <c r="H41" s="160"/>
      <c r="I41" s="161"/>
      <c r="J41" s="160"/>
      <c r="K41" s="161"/>
      <c r="L41" s="161"/>
      <c r="M41" s="161"/>
      <c r="N41" s="162"/>
      <c r="O41" s="162"/>
      <c r="P41" s="162"/>
      <c r="Q41" s="162"/>
      <c r="R41" s="161"/>
      <c r="S41" s="161"/>
      <c r="T41" s="161"/>
      <c r="U41" s="161"/>
      <c r="V41" s="161"/>
      <c r="W41" s="161"/>
      <c r="X41" s="161"/>
      <c r="Y41" s="161"/>
      <c r="Z41" s="163"/>
      <c r="AA41" s="163"/>
      <c r="AB41" s="163"/>
      <c r="AC41" s="163"/>
      <c r="AD41" s="163"/>
      <c r="AE41" s="163"/>
      <c r="AF41" s="163"/>
      <c r="AG41" s="163" t="s">
        <v>123</v>
      </c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78">
        <v>29</v>
      </c>
      <c r="B42" s="155" t="s">
        <v>200</v>
      </c>
      <c r="C42" s="156" t="s">
        <v>201</v>
      </c>
      <c r="D42" s="157" t="s">
        <v>202</v>
      </c>
      <c r="E42" s="182">
        <v>1</v>
      </c>
      <c r="F42" s="158"/>
      <c r="G42" s="159">
        <f t="shared" si="2"/>
        <v>0</v>
      </c>
      <c r="H42" s="160"/>
      <c r="I42" s="161"/>
      <c r="J42" s="160"/>
      <c r="K42" s="161"/>
      <c r="L42" s="161"/>
      <c r="M42" s="161"/>
      <c r="N42" s="162"/>
      <c r="O42" s="162"/>
      <c r="P42" s="162"/>
      <c r="Q42" s="162"/>
      <c r="R42" s="161"/>
      <c r="S42" s="161"/>
      <c r="T42" s="161"/>
      <c r="U42" s="161"/>
      <c r="V42" s="161"/>
      <c r="W42" s="161"/>
      <c r="X42" s="161"/>
      <c r="Y42" s="161"/>
      <c r="Z42" s="163"/>
      <c r="AA42" s="163"/>
      <c r="AB42" s="163"/>
      <c r="AC42" s="163"/>
      <c r="AD42" s="163"/>
      <c r="AE42" s="163"/>
      <c r="AF42" s="163"/>
      <c r="AG42" s="163" t="s">
        <v>137</v>
      </c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78">
        <v>30</v>
      </c>
      <c r="B43" s="155" t="s">
        <v>203</v>
      </c>
      <c r="C43" s="156" t="s">
        <v>204</v>
      </c>
      <c r="D43" s="157" t="s">
        <v>153</v>
      </c>
      <c r="E43" s="182">
        <v>490.625</v>
      </c>
      <c r="F43" s="158"/>
      <c r="G43" s="159">
        <f t="shared" si="2"/>
        <v>0</v>
      </c>
      <c r="H43" s="160"/>
      <c r="I43" s="161"/>
      <c r="J43" s="160"/>
      <c r="K43" s="161"/>
      <c r="L43" s="161"/>
      <c r="M43" s="161"/>
      <c r="N43" s="162"/>
      <c r="O43" s="162"/>
      <c r="P43" s="162"/>
      <c r="Q43" s="162"/>
      <c r="R43" s="161"/>
      <c r="S43" s="161"/>
      <c r="T43" s="161"/>
      <c r="U43" s="161"/>
      <c r="V43" s="161"/>
      <c r="W43" s="161"/>
      <c r="X43" s="161"/>
      <c r="Y43" s="161"/>
      <c r="Z43" s="163"/>
      <c r="AA43" s="163"/>
      <c r="AB43" s="163"/>
      <c r="AC43" s="163"/>
      <c r="AD43" s="163"/>
      <c r="AE43" s="163"/>
      <c r="AF43" s="163"/>
      <c r="AG43" s="163" t="s">
        <v>123</v>
      </c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78">
        <v>31</v>
      </c>
      <c r="B44" s="155" t="s">
        <v>205</v>
      </c>
      <c r="C44" s="156" t="s">
        <v>206</v>
      </c>
      <c r="D44" s="157" t="s">
        <v>153</v>
      </c>
      <c r="E44" s="182">
        <v>490.625</v>
      </c>
      <c r="F44" s="158"/>
      <c r="G44" s="159">
        <f t="shared" si="2"/>
        <v>0</v>
      </c>
      <c r="H44" s="160"/>
      <c r="I44" s="161"/>
      <c r="J44" s="160"/>
      <c r="K44" s="161"/>
      <c r="L44" s="161"/>
      <c r="M44" s="161"/>
      <c r="N44" s="162"/>
      <c r="O44" s="162"/>
      <c r="P44" s="162"/>
      <c r="Q44" s="162"/>
      <c r="R44" s="161"/>
      <c r="S44" s="161"/>
      <c r="T44" s="161"/>
      <c r="U44" s="161"/>
      <c r="V44" s="161"/>
      <c r="W44" s="161"/>
      <c r="X44" s="161"/>
      <c r="Y44" s="161"/>
      <c r="Z44" s="163"/>
      <c r="AA44" s="163"/>
      <c r="AB44" s="163"/>
      <c r="AC44" s="163"/>
      <c r="AD44" s="163"/>
      <c r="AE44" s="163"/>
      <c r="AF44" s="163"/>
      <c r="AG44" s="163" t="s">
        <v>123</v>
      </c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78">
        <v>32</v>
      </c>
      <c r="B45" s="155" t="s">
        <v>207</v>
      </c>
      <c r="C45" s="156" t="s">
        <v>208</v>
      </c>
      <c r="D45" s="157" t="s">
        <v>209</v>
      </c>
      <c r="E45" s="182">
        <v>6</v>
      </c>
      <c r="F45" s="158"/>
      <c r="G45" s="159">
        <f t="shared" si="2"/>
        <v>0</v>
      </c>
      <c r="H45" s="160"/>
      <c r="I45" s="161"/>
      <c r="J45" s="160"/>
      <c r="K45" s="161"/>
      <c r="L45" s="161"/>
      <c r="M45" s="161"/>
      <c r="N45" s="162"/>
      <c r="O45" s="162"/>
      <c r="P45" s="162"/>
      <c r="Q45" s="162"/>
      <c r="R45" s="161"/>
      <c r="S45" s="161"/>
      <c r="T45" s="161"/>
      <c r="U45" s="161"/>
      <c r="V45" s="161"/>
      <c r="W45" s="161"/>
      <c r="X45" s="161"/>
      <c r="Y45" s="161"/>
      <c r="Z45" s="163"/>
      <c r="AA45" s="163"/>
      <c r="AB45" s="163"/>
      <c r="AC45" s="163"/>
      <c r="AD45" s="163"/>
      <c r="AE45" s="163"/>
      <c r="AF45" s="163"/>
      <c r="AG45" s="163" t="s">
        <v>137</v>
      </c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78">
        <v>33</v>
      </c>
      <c r="B46" s="155" t="s">
        <v>210</v>
      </c>
      <c r="C46" s="156" t="s">
        <v>211</v>
      </c>
      <c r="D46" s="157" t="s">
        <v>209</v>
      </c>
      <c r="E46" s="182">
        <v>6</v>
      </c>
      <c r="F46" s="158"/>
      <c r="G46" s="159">
        <f t="shared" si="2"/>
        <v>0</v>
      </c>
      <c r="H46" s="160"/>
      <c r="I46" s="161"/>
      <c r="J46" s="160"/>
      <c r="K46" s="161"/>
      <c r="L46" s="161"/>
      <c r="M46" s="161"/>
      <c r="N46" s="162"/>
      <c r="O46" s="162"/>
      <c r="P46" s="162"/>
      <c r="Q46" s="162"/>
      <c r="R46" s="161"/>
      <c r="S46" s="161"/>
      <c r="T46" s="161"/>
      <c r="U46" s="161"/>
      <c r="V46" s="161"/>
      <c r="W46" s="161"/>
      <c r="X46" s="161"/>
      <c r="Y46" s="161"/>
      <c r="Z46" s="163"/>
      <c r="AA46" s="163"/>
      <c r="AB46" s="163"/>
      <c r="AC46" s="163"/>
      <c r="AD46" s="163"/>
      <c r="AE46" s="163"/>
      <c r="AF46" s="163"/>
      <c r="AG46" s="163" t="s">
        <v>212</v>
      </c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x14ac:dyDescent="0.2">
      <c r="A47" s="177" t="s">
        <v>118</v>
      </c>
      <c r="B47" s="147" t="s">
        <v>86</v>
      </c>
      <c r="C47" s="148" t="s">
        <v>87</v>
      </c>
      <c r="D47" s="149"/>
      <c r="E47" s="184"/>
      <c r="F47" s="151"/>
      <c r="G47" s="152">
        <f>SUMIF(AG48:AG49,"&lt;&gt;NOR",G48:G49)</f>
        <v>0</v>
      </c>
      <c r="H47" s="153"/>
      <c r="I47" s="153"/>
      <c r="J47" s="153"/>
      <c r="K47" s="153"/>
      <c r="L47" s="153"/>
      <c r="M47" s="153"/>
      <c r="N47" s="154"/>
      <c r="O47" s="154"/>
      <c r="P47" s="154"/>
      <c r="Q47" s="154"/>
      <c r="R47" s="153"/>
      <c r="S47" s="153"/>
      <c r="T47" s="153"/>
      <c r="U47" s="153"/>
      <c r="V47" s="153"/>
      <c r="W47" s="153"/>
      <c r="X47" s="153"/>
      <c r="Y47" s="153"/>
      <c r="AG47" s="138" t="s">
        <v>119</v>
      </c>
    </row>
    <row r="48" spans="1:60" outlineLevel="1" x14ac:dyDescent="0.2">
      <c r="A48" s="178">
        <v>34</v>
      </c>
      <c r="B48" s="155" t="s">
        <v>213</v>
      </c>
      <c r="C48" s="156" t="s">
        <v>214</v>
      </c>
      <c r="D48" s="157" t="s">
        <v>156</v>
      </c>
      <c r="E48" s="182">
        <v>8</v>
      </c>
      <c r="F48" s="158"/>
      <c r="G48" s="159">
        <f>ROUND(E48*F48,2)</f>
        <v>0</v>
      </c>
      <c r="H48" s="160"/>
      <c r="I48" s="161"/>
      <c r="J48" s="160"/>
      <c r="K48" s="161"/>
      <c r="L48" s="161"/>
      <c r="M48" s="161"/>
      <c r="N48" s="162"/>
      <c r="O48" s="162"/>
      <c r="P48" s="162"/>
      <c r="Q48" s="162"/>
      <c r="R48" s="161"/>
      <c r="S48" s="161"/>
      <c r="T48" s="161"/>
      <c r="U48" s="161"/>
      <c r="V48" s="161"/>
      <c r="W48" s="161"/>
      <c r="X48" s="161"/>
      <c r="Y48" s="161"/>
      <c r="Z48" s="163"/>
      <c r="AA48" s="163"/>
      <c r="AB48" s="163"/>
      <c r="AC48" s="163"/>
      <c r="AD48" s="163"/>
      <c r="AE48" s="163"/>
      <c r="AF48" s="163"/>
      <c r="AG48" s="163" t="s">
        <v>137</v>
      </c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78">
        <v>35</v>
      </c>
      <c r="B49" s="155" t="s">
        <v>215</v>
      </c>
      <c r="C49" s="156" t="s">
        <v>216</v>
      </c>
      <c r="D49" s="157" t="s">
        <v>136</v>
      </c>
      <c r="E49" s="182">
        <v>0.6</v>
      </c>
      <c r="F49" s="158"/>
      <c r="G49" s="159">
        <f>ROUND(E49*F49,2)</f>
        <v>0</v>
      </c>
      <c r="H49" s="160"/>
      <c r="I49" s="161"/>
      <c r="J49" s="160"/>
      <c r="K49" s="161"/>
      <c r="L49" s="161"/>
      <c r="M49" s="161"/>
      <c r="N49" s="162"/>
      <c r="O49" s="162"/>
      <c r="P49" s="162"/>
      <c r="Q49" s="162"/>
      <c r="R49" s="161"/>
      <c r="S49" s="161"/>
      <c r="T49" s="161"/>
      <c r="U49" s="161"/>
      <c r="V49" s="161"/>
      <c r="W49" s="161"/>
      <c r="X49" s="161"/>
      <c r="Y49" s="161"/>
      <c r="Z49" s="163"/>
      <c r="AA49" s="163"/>
      <c r="AB49" s="163"/>
      <c r="AC49" s="163"/>
      <c r="AD49" s="163"/>
      <c r="AE49" s="163"/>
      <c r="AF49" s="163"/>
      <c r="AG49" s="163" t="s">
        <v>123</v>
      </c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x14ac:dyDescent="0.2">
      <c r="A50" s="177" t="s">
        <v>118</v>
      </c>
      <c r="B50" s="147" t="s">
        <v>88</v>
      </c>
      <c r="C50" s="148" t="s">
        <v>89</v>
      </c>
      <c r="D50" s="149"/>
      <c r="E50" s="184"/>
      <c r="F50" s="151"/>
      <c r="G50" s="152">
        <f>SUMIF(AG51:AG51,"&lt;&gt;NOR",G51:G51)</f>
        <v>0</v>
      </c>
      <c r="H50" s="153"/>
      <c r="I50" s="153"/>
      <c r="J50" s="153"/>
      <c r="K50" s="153"/>
      <c r="L50" s="153"/>
      <c r="M50" s="153"/>
      <c r="N50" s="154"/>
      <c r="O50" s="154"/>
      <c r="P50" s="154"/>
      <c r="Q50" s="154"/>
      <c r="R50" s="153"/>
      <c r="S50" s="153"/>
      <c r="T50" s="153"/>
      <c r="U50" s="153"/>
      <c r="V50" s="153"/>
      <c r="W50" s="153"/>
      <c r="X50" s="153"/>
      <c r="Y50" s="153"/>
      <c r="AG50" s="138" t="s">
        <v>119</v>
      </c>
    </row>
    <row r="51" spans="1:60" outlineLevel="1" x14ac:dyDescent="0.2">
      <c r="A51" s="178">
        <v>36</v>
      </c>
      <c r="B51" s="155" t="s">
        <v>217</v>
      </c>
      <c r="C51" s="156" t="s">
        <v>218</v>
      </c>
      <c r="D51" s="157" t="s">
        <v>219</v>
      </c>
      <c r="E51" s="182">
        <v>10.397</v>
      </c>
      <c r="F51" s="158"/>
      <c r="G51" s="159">
        <f>ROUND(E51*F51,2)</f>
        <v>0</v>
      </c>
      <c r="H51" s="160"/>
      <c r="I51" s="161"/>
      <c r="J51" s="160"/>
      <c r="K51" s="161"/>
      <c r="L51" s="161"/>
      <c r="M51" s="161"/>
      <c r="N51" s="162"/>
      <c r="O51" s="162"/>
      <c r="P51" s="162"/>
      <c r="Q51" s="162"/>
      <c r="R51" s="161"/>
      <c r="S51" s="161"/>
      <c r="T51" s="161"/>
      <c r="U51" s="161"/>
      <c r="V51" s="161"/>
      <c r="W51" s="161"/>
      <c r="X51" s="161"/>
      <c r="Y51" s="161"/>
      <c r="Z51" s="163"/>
      <c r="AA51" s="163"/>
      <c r="AB51" s="163"/>
      <c r="AC51" s="163"/>
      <c r="AD51" s="163"/>
      <c r="AE51" s="163"/>
      <c r="AF51" s="163"/>
      <c r="AG51" s="163" t="s">
        <v>220</v>
      </c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x14ac:dyDescent="0.2">
      <c r="A52" s="177" t="s">
        <v>118</v>
      </c>
      <c r="B52" s="147" t="s">
        <v>92</v>
      </c>
      <c r="C52" s="148" t="s">
        <v>93</v>
      </c>
      <c r="D52" s="149"/>
      <c r="E52" s="184"/>
      <c r="F52" s="151"/>
      <c r="G52" s="152">
        <f>SUMIF(AG53:AG54,"&lt;&gt;NOR",G53:G54)</f>
        <v>0</v>
      </c>
      <c r="H52" s="153"/>
      <c r="I52" s="153"/>
      <c r="J52" s="153"/>
      <c r="K52" s="153"/>
      <c r="L52" s="153"/>
      <c r="M52" s="153"/>
      <c r="N52" s="154"/>
      <c r="O52" s="154"/>
      <c r="P52" s="154"/>
      <c r="Q52" s="154"/>
      <c r="R52" s="153"/>
      <c r="S52" s="153"/>
      <c r="T52" s="153"/>
      <c r="U52" s="153"/>
      <c r="V52" s="153"/>
      <c r="W52" s="153"/>
      <c r="X52" s="153"/>
      <c r="Y52" s="153"/>
      <c r="AG52" s="138" t="s">
        <v>119</v>
      </c>
    </row>
    <row r="53" spans="1:60" ht="22.5" outlineLevel="1" x14ac:dyDescent="0.2">
      <c r="A53" s="178">
        <v>37</v>
      </c>
      <c r="B53" s="155" t="s">
        <v>221</v>
      </c>
      <c r="C53" s="156" t="s">
        <v>222</v>
      </c>
      <c r="D53" s="157" t="s">
        <v>156</v>
      </c>
      <c r="E53" s="182">
        <v>29.7</v>
      </c>
      <c r="F53" s="158"/>
      <c r="G53" s="159">
        <f>ROUND(E53*F53,2)</f>
        <v>0</v>
      </c>
      <c r="H53" s="160"/>
      <c r="I53" s="161"/>
      <c r="J53" s="160"/>
      <c r="K53" s="161"/>
      <c r="L53" s="161"/>
      <c r="M53" s="161"/>
      <c r="N53" s="162"/>
      <c r="O53" s="162"/>
      <c r="P53" s="162"/>
      <c r="Q53" s="162"/>
      <c r="R53" s="161"/>
      <c r="S53" s="161"/>
      <c r="T53" s="161"/>
      <c r="U53" s="161"/>
      <c r="V53" s="161"/>
      <c r="W53" s="161"/>
      <c r="X53" s="161"/>
      <c r="Y53" s="161"/>
      <c r="Z53" s="163"/>
      <c r="AA53" s="163"/>
      <c r="AB53" s="163"/>
      <c r="AC53" s="163"/>
      <c r="AD53" s="163"/>
      <c r="AE53" s="163"/>
      <c r="AF53" s="163"/>
      <c r="AG53" s="163" t="s">
        <v>123</v>
      </c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ht="22.5" outlineLevel="1" x14ac:dyDescent="0.2">
      <c r="A54" s="178">
        <v>38</v>
      </c>
      <c r="B54" s="155" t="s">
        <v>223</v>
      </c>
      <c r="C54" s="156" t="s">
        <v>224</v>
      </c>
      <c r="D54" s="157" t="s">
        <v>156</v>
      </c>
      <c r="E54" s="182">
        <v>10</v>
      </c>
      <c r="F54" s="158"/>
      <c r="G54" s="159">
        <f>ROUND(E54*F54,2)</f>
        <v>0</v>
      </c>
      <c r="H54" s="160"/>
      <c r="I54" s="161"/>
      <c r="J54" s="160"/>
      <c r="K54" s="161"/>
      <c r="L54" s="161"/>
      <c r="M54" s="161"/>
      <c r="N54" s="162"/>
      <c r="O54" s="162"/>
      <c r="P54" s="162"/>
      <c r="Q54" s="162"/>
      <c r="R54" s="161"/>
      <c r="S54" s="161"/>
      <c r="T54" s="161"/>
      <c r="U54" s="161"/>
      <c r="V54" s="161"/>
      <c r="W54" s="161"/>
      <c r="X54" s="161"/>
      <c r="Y54" s="161"/>
      <c r="Z54" s="163"/>
      <c r="AA54" s="163"/>
      <c r="AB54" s="163"/>
      <c r="AC54" s="163"/>
      <c r="AD54" s="163"/>
      <c r="AE54" s="163"/>
      <c r="AF54" s="163"/>
      <c r="AG54" s="163" t="s">
        <v>123</v>
      </c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x14ac:dyDescent="0.2">
      <c r="A55" s="177" t="s">
        <v>118</v>
      </c>
      <c r="B55" s="147" t="s">
        <v>94</v>
      </c>
      <c r="C55" s="148" t="s">
        <v>95</v>
      </c>
      <c r="D55" s="149"/>
      <c r="E55" s="184"/>
      <c r="F55" s="151"/>
      <c r="G55" s="152">
        <f>SUMIF(AG56:AG58,"&lt;&gt;NOR",G56:G58)</f>
        <v>0</v>
      </c>
      <c r="H55" s="153"/>
      <c r="I55" s="153"/>
      <c r="J55" s="153"/>
      <c r="K55" s="153"/>
      <c r="L55" s="153"/>
      <c r="M55" s="153"/>
      <c r="N55" s="154"/>
      <c r="O55" s="154"/>
      <c r="P55" s="154"/>
      <c r="Q55" s="154"/>
      <c r="R55" s="153"/>
      <c r="S55" s="153"/>
      <c r="T55" s="153"/>
      <c r="U55" s="153"/>
      <c r="V55" s="153"/>
      <c r="W55" s="153"/>
      <c r="X55" s="153"/>
      <c r="Y55" s="153"/>
      <c r="AG55" s="138" t="s">
        <v>119</v>
      </c>
    </row>
    <row r="56" spans="1:60" outlineLevel="1" x14ac:dyDescent="0.2">
      <c r="A56" s="178">
        <v>39</v>
      </c>
      <c r="B56" s="155" t="s">
        <v>225</v>
      </c>
      <c r="C56" s="156" t="s">
        <v>226</v>
      </c>
      <c r="D56" s="157" t="s">
        <v>153</v>
      </c>
      <c r="E56" s="182">
        <v>512.14200000000005</v>
      </c>
      <c r="F56" s="158"/>
      <c r="G56" s="159">
        <f>ROUND(E56*F56,2)</f>
        <v>0</v>
      </c>
      <c r="H56" s="160"/>
      <c r="I56" s="161"/>
      <c r="J56" s="160"/>
      <c r="K56" s="161"/>
      <c r="L56" s="161"/>
      <c r="M56" s="161"/>
      <c r="N56" s="162"/>
      <c r="O56" s="162"/>
      <c r="P56" s="162"/>
      <c r="Q56" s="162"/>
      <c r="R56" s="161"/>
      <c r="S56" s="161"/>
      <c r="T56" s="161"/>
      <c r="U56" s="161"/>
      <c r="V56" s="161"/>
      <c r="W56" s="161"/>
      <c r="X56" s="161"/>
      <c r="Y56" s="161"/>
      <c r="Z56" s="163"/>
      <c r="AA56" s="163"/>
      <c r="AB56" s="163"/>
      <c r="AC56" s="163"/>
      <c r="AD56" s="163"/>
      <c r="AE56" s="163"/>
      <c r="AF56" s="163"/>
      <c r="AG56" s="163" t="s">
        <v>123</v>
      </c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ht="22.5" outlineLevel="1" x14ac:dyDescent="0.2">
      <c r="A57" s="178">
        <v>40</v>
      </c>
      <c r="B57" s="155" t="s">
        <v>227</v>
      </c>
      <c r="C57" s="156" t="s">
        <v>443</v>
      </c>
      <c r="D57" s="157" t="s">
        <v>153</v>
      </c>
      <c r="E57" s="182">
        <v>512.14200000000005</v>
      </c>
      <c r="F57" s="158"/>
      <c r="G57" s="159">
        <f>ROUND(E57*F57,2)</f>
        <v>0</v>
      </c>
      <c r="H57" s="160"/>
      <c r="I57" s="161"/>
      <c r="J57" s="160"/>
      <c r="K57" s="161"/>
      <c r="L57" s="161"/>
      <c r="M57" s="161"/>
      <c r="N57" s="162"/>
      <c r="O57" s="162"/>
      <c r="P57" s="162"/>
      <c r="Q57" s="162"/>
      <c r="R57" s="161"/>
      <c r="S57" s="161"/>
      <c r="T57" s="161"/>
      <c r="U57" s="161"/>
      <c r="V57" s="161"/>
      <c r="W57" s="161"/>
      <c r="X57" s="161"/>
      <c r="Y57" s="161"/>
      <c r="Z57" s="163"/>
      <c r="AA57" s="163"/>
      <c r="AB57" s="163"/>
      <c r="AC57" s="163"/>
      <c r="AD57" s="163"/>
      <c r="AE57" s="163"/>
      <c r="AF57" s="163"/>
      <c r="AG57" s="163" t="s">
        <v>123</v>
      </c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ht="22.5" outlineLevel="1" x14ac:dyDescent="0.2">
      <c r="A58" s="178">
        <v>41</v>
      </c>
      <c r="B58" s="155" t="s">
        <v>228</v>
      </c>
      <c r="C58" s="156" t="s">
        <v>444</v>
      </c>
      <c r="D58" s="157" t="s">
        <v>153</v>
      </c>
      <c r="E58" s="182">
        <v>512.14200000000005</v>
      </c>
      <c r="F58" s="158"/>
      <c r="G58" s="159">
        <f>ROUND(E58*F58,2)</f>
        <v>0</v>
      </c>
      <c r="H58" s="160"/>
      <c r="I58" s="161"/>
      <c r="J58" s="160"/>
      <c r="K58" s="161"/>
      <c r="L58" s="161"/>
      <c r="M58" s="161"/>
      <c r="N58" s="162"/>
      <c r="O58" s="162"/>
      <c r="P58" s="162"/>
      <c r="Q58" s="162"/>
      <c r="R58" s="161"/>
      <c r="S58" s="161"/>
      <c r="T58" s="161"/>
      <c r="U58" s="161"/>
      <c r="V58" s="161"/>
      <c r="W58" s="161"/>
      <c r="X58" s="161"/>
      <c r="Y58" s="161"/>
      <c r="Z58" s="163"/>
      <c r="AA58" s="163"/>
      <c r="AB58" s="163"/>
      <c r="AC58" s="163"/>
      <c r="AD58" s="163"/>
      <c r="AE58" s="163"/>
      <c r="AF58" s="163"/>
      <c r="AG58" s="163" t="s">
        <v>123</v>
      </c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x14ac:dyDescent="0.2">
      <c r="A59" s="177" t="s">
        <v>118</v>
      </c>
      <c r="B59" s="147" t="s">
        <v>102</v>
      </c>
      <c r="C59" s="148" t="s">
        <v>103</v>
      </c>
      <c r="D59" s="149"/>
      <c r="E59" s="184"/>
      <c r="F59" s="151"/>
      <c r="G59" s="152">
        <f>SUMIF(AG60:AG64,"&lt;&gt;NOR",G60:G64)</f>
        <v>0</v>
      </c>
      <c r="H59" s="153"/>
      <c r="I59" s="153"/>
      <c r="J59" s="153"/>
      <c r="K59" s="153"/>
      <c r="L59" s="153"/>
      <c r="M59" s="153"/>
      <c r="N59" s="154"/>
      <c r="O59" s="154"/>
      <c r="P59" s="154"/>
      <c r="Q59" s="154"/>
      <c r="R59" s="153"/>
      <c r="S59" s="153"/>
      <c r="T59" s="153"/>
      <c r="U59" s="153"/>
      <c r="V59" s="153"/>
      <c r="W59" s="153"/>
      <c r="X59" s="153"/>
      <c r="Y59" s="153"/>
      <c r="AG59" s="138" t="s">
        <v>119</v>
      </c>
    </row>
    <row r="60" spans="1:60" outlineLevel="1" x14ac:dyDescent="0.2">
      <c r="A60" s="178">
        <v>42</v>
      </c>
      <c r="B60" s="155" t="s">
        <v>229</v>
      </c>
      <c r="C60" s="156" t="s">
        <v>230</v>
      </c>
      <c r="D60" s="157" t="s">
        <v>219</v>
      </c>
      <c r="E60" s="182">
        <v>37.975000000000001</v>
      </c>
      <c r="F60" s="158"/>
      <c r="G60" s="159">
        <f>ROUND(E60*F60,2)</f>
        <v>0</v>
      </c>
      <c r="H60" s="160"/>
      <c r="I60" s="161"/>
      <c r="J60" s="160"/>
      <c r="K60" s="161"/>
      <c r="L60" s="161"/>
      <c r="M60" s="161"/>
      <c r="N60" s="162"/>
      <c r="O60" s="162"/>
      <c r="P60" s="162"/>
      <c r="Q60" s="162"/>
      <c r="R60" s="161"/>
      <c r="S60" s="161"/>
      <c r="T60" s="161"/>
      <c r="U60" s="161"/>
      <c r="V60" s="161"/>
      <c r="W60" s="161"/>
      <c r="X60" s="161"/>
      <c r="Y60" s="161"/>
      <c r="Z60" s="163"/>
      <c r="AA60" s="163"/>
      <c r="AB60" s="163"/>
      <c r="AC60" s="163"/>
      <c r="AD60" s="163"/>
      <c r="AE60" s="163"/>
      <c r="AF60" s="163"/>
      <c r="AG60" s="163" t="s">
        <v>231</v>
      </c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78">
        <v>43</v>
      </c>
      <c r="B61" s="155" t="s">
        <v>232</v>
      </c>
      <c r="C61" s="156" t="s">
        <v>233</v>
      </c>
      <c r="D61" s="157" t="s">
        <v>219</v>
      </c>
      <c r="E61" s="182">
        <v>1.5820000000000001</v>
      </c>
      <c r="F61" s="158"/>
      <c r="G61" s="159">
        <f>ROUND(E61*F61,2)</f>
        <v>0</v>
      </c>
      <c r="H61" s="160"/>
      <c r="I61" s="161"/>
      <c r="J61" s="160"/>
      <c r="K61" s="161"/>
      <c r="L61" s="161"/>
      <c r="M61" s="161"/>
      <c r="N61" s="162"/>
      <c r="O61" s="162"/>
      <c r="P61" s="162"/>
      <c r="Q61" s="162"/>
      <c r="R61" s="161"/>
      <c r="S61" s="161"/>
      <c r="T61" s="161"/>
      <c r="U61" s="161"/>
      <c r="V61" s="161"/>
      <c r="W61" s="161"/>
      <c r="X61" s="161"/>
      <c r="Y61" s="161"/>
      <c r="Z61" s="163"/>
      <c r="AA61" s="163"/>
      <c r="AB61" s="163"/>
      <c r="AC61" s="163"/>
      <c r="AD61" s="163"/>
      <c r="AE61" s="163"/>
      <c r="AF61" s="163"/>
      <c r="AG61" s="163" t="s">
        <v>231</v>
      </c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78">
        <v>44</v>
      </c>
      <c r="B62" s="155" t="s">
        <v>234</v>
      </c>
      <c r="C62" s="156" t="s">
        <v>235</v>
      </c>
      <c r="D62" s="157" t="s">
        <v>219</v>
      </c>
      <c r="E62" s="182">
        <v>1.5820000000000001</v>
      </c>
      <c r="F62" s="158"/>
      <c r="G62" s="159">
        <f>ROUND(E62*F62,2)</f>
        <v>0</v>
      </c>
      <c r="H62" s="160"/>
      <c r="I62" s="161"/>
      <c r="J62" s="160"/>
      <c r="K62" s="161"/>
      <c r="L62" s="161"/>
      <c r="M62" s="161"/>
      <c r="N62" s="162"/>
      <c r="O62" s="162"/>
      <c r="P62" s="162"/>
      <c r="Q62" s="162"/>
      <c r="R62" s="161"/>
      <c r="S62" s="161"/>
      <c r="T62" s="161"/>
      <c r="U62" s="161"/>
      <c r="V62" s="161"/>
      <c r="W62" s="161"/>
      <c r="X62" s="161"/>
      <c r="Y62" s="161"/>
      <c r="Z62" s="163"/>
      <c r="AA62" s="163"/>
      <c r="AB62" s="163"/>
      <c r="AC62" s="163"/>
      <c r="AD62" s="163"/>
      <c r="AE62" s="163"/>
      <c r="AF62" s="163"/>
      <c r="AG62" s="163" t="s">
        <v>231</v>
      </c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78">
        <v>45</v>
      </c>
      <c r="B63" s="155" t="s">
        <v>236</v>
      </c>
      <c r="C63" s="156" t="s">
        <v>237</v>
      </c>
      <c r="D63" s="157" t="s">
        <v>219</v>
      </c>
      <c r="E63" s="182">
        <v>1.5820000000000001</v>
      </c>
      <c r="F63" s="158"/>
      <c r="G63" s="159">
        <f>ROUND(E63*F63,2)</f>
        <v>0</v>
      </c>
      <c r="H63" s="160"/>
      <c r="I63" s="161"/>
      <c r="J63" s="160"/>
      <c r="K63" s="161"/>
      <c r="L63" s="161"/>
      <c r="M63" s="161"/>
      <c r="N63" s="162"/>
      <c r="O63" s="162"/>
      <c r="P63" s="162"/>
      <c r="Q63" s="162"/>
      <c r="R63" s="161"/>
      <c r="S63" s="161"/>
      <c r="T63" s="161"/>
      <c r="U63" s="161"/>
      <c r="V63" s="161"/>
      <c r="W63" s="161"/>
      <c r="X63" s="161"/>
      <c r="Y63" s="161"/>
      <c r="Z63" s="163"/>
      <c r="AA63" s="163"/>
      <c r="AB63" s="163"/>
      <c r="AC63" s="163"/>
      <c r="AD63" s="163"/>
      <c r="AE63" s="163"/>
      <c r="AF63" s="163"/>
      <c r="AG63" s="163" t="s">
        <v>231</v>
      </c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ht="22.5" outlineLevel="1" x14ac:dyDescent="0.2">
      <c r="A64" s="179">
        <v>46</v>
      </c>
      <c r="B64" s="164" t="s">
        <v>238</v>
      </c>
      <c r="C64" s="165" t="s">
        <v>239</v>
      </c>
      <c r="D64" s="166" t="s">
        <v>219</v>
      </c>
      <c r="E64" s="183">
        <v>1.5820000000000001</v>
      </c>
      <c r="F64" s="167"/>
      <c r="G64" s="168">
        <f>ROUND(E64*F64,2)</f>
        <v>0</v>
      </c>
      <c r="H64" s="160"/>
      <c r="I64" s="161"/>
      <c r="J64" s="160"/>
      <c r="K64" s="161"/>
      <c r="L64" s="161"/>
      <c r="M64" s="161"/>
      <c r="N64" s="162"/>
      <c r="O64" s="162"/>
      <c r="P64" s="162"/>
      <c r="Q64" s="162"/>
      <c r="R64" s="161"/>
      <c r="S64" s="161"/>
      <c r="T64" s="161"/>
      <c r="U64" s="161"/>
      <c r="V64" s="161"/>
      <c r="W64" s="161"/>
      <c r="X64" s="161"/>
      <c r="Y64" s="161"/>
      <c r="Z64" s="163"/>
      <c r="AA64" s="163"/>
      <c r="AB64" s="163"/>
      <c r="AC64" s="163"/>
      <c r="AD64" s="163"/>
      <c r="AE64" s="163"/>
      <c r="AF64" s="163"/>
      <c r="AG64" s="163" t="s">
        <v>231</v>
      </c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33" x14ac:dyDescent="0.2">
      <c r="C65" s="169"/>
      <c r="D65" s="15"/>
      <c r="AE65" s="138">
        <v>15</v>
      </c>
      <c r="AF65" s="138">
        <v>21</v>
      </c>
      <c r="AG65" s="138" t="s">
        <v>117</v>
      </c>
    </row>
    <row r="66" spans="1:33" x14ac:dyDescent="0.2">
      <c r="A66" s="180"/>
      <c r="B66" s="170" t="s">
        <v>30</v>
      </c>
      <c r="C66" s="171"/>
      <c r="D66" s="172"/>
      <c r="E66" s="173"/>
      <c r="F66" s="173"/>
      <c r="G66" s="174">
        <f>G8+G17+G22+G28+G31+G39+G47+G50+G52+G55+G59</f>
        <v>0</v>
      </c>
      <c r="AE66" s="138">
        <f>SUMIF(L7:L64,AE65,G7:G64)</f>
        <v>0</v>
      </c>
      <c r="AF66" s="138">
        <f>SUMIF(L7:L64,AF65,G7:G64)</f>
        <v>0</v>
      </c>
      <c r="AG66" s="138" t="s">
        <v>130</v>
      </c>
    </row>
    <row r="67" spans="1:33" x14ac:dyDescent="0.2">
      <c r="C67" s="169"/>
      <c r="D67" s="15"/>
    </row>
    <row r="68" spans="1:33" x14ac:dyDescent="0.2">
      <c r="C68" s="169"/>
      <c r="D68" s="15"/>
    </row>
    <row r="69" spans="1:33" x14ac:dyDescent="0.2">
      <c r="A69" s="262" t="s">
        <v>131</v>
      </c>
      <c r="B69" s="262"/>
      <c r="C69" s="263"/>
      <c r="D69" s="15"/>
    </row>
    <row r="70" spans="1:33" x14ac:dyDescent="0.2">
      <c r="A70" s="243"/>
      <c r="B70" s="244"/>
      <c r="C70" s="245"/>
      <c r="D70" s="244"/>
      <c r="E70" s="244"/>
      <c r="F70" s="244"/>
      <c r="G70" s="246"/>
      <c r="AG70" s="138" t="s">
        <v>132</v>
      </c>
    </row>
    <row r="71" spans="1:33" x14ac:dyDescent="0.2">
      <c r="A71" s="247"/>
      <c r="B71" s="248"/>
      <c r="C71" s="249"/>
      <c r="D71" s="248"/>
      <c r="E71" s="248"/>
      <c r="F71" s="248"/>
      <c r="G71" s="250"/>
    </row>
    <row r="72" spans="1:33" x14ac:dyDescent="0.2">
      <c r="A72" s="247"/>
      <c r="B72" s="248"/>
      <c r="C72" s="249"/>
      <c r="D72" s="248"/>
      <c r="E72" s="248"/>
      <c r="F72" s="248"/>
      <c r="G72" s="250"/>
    </row>
    <row r="73" spans="1:33" x14ac:dyDescent="0.2">
      <c r="A73" s="247"/>
      <c r="B73" s="248"/>
      <c r="C73" s="249"/>
      <c r="D73" s="248"/>
      <c r="E73" s="248"/>
      <c r="F73" s="248"/>
      <c r="G73" s="250"/>
    </row>
    <row r="74" spans="1:33" x14ac:dyDescent="0.2">
      <c r="A74" s="251"/>
      <c r="B74" s="252"/>
      <c r="C74" s="253"/>
      <c r="D74" s="252"/>
      <c r="E74" s="252"/>
      <c r="F74" s="252"/>
      <c r="G74" s="254"/>
    </row>
    <row r="75" spans="1:33" x14ac:dyDescent="0.2">
      <c r="C75" s="169"/>
      <c r="D75" s="15"/>
    </row>
    <row r="76" spans="1:33" x14ac:dyDescent="0.2">
      <c r="C76" s="169"/>
      <c r="D76" s="15"/>
      <c r="AG76" s="138" t="s">
        <v>133</v>
      </c>
    </row>
    <row r="77" spans="1:33" x14ac:dyDescent="0.2">
      <c r="D77" s="15"/>
    </row>
    <row r="78" spans="1:33" x14ac:dyDescent="0.2">
      <c r="D78" s="15"/>
    </row>
    <row r="79" spans="1:33" x14ac:dyDescent="0.2">
      <c r="D79" s="15"/>
    </row>
    <row r="80" spans="1:33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70:G74"/>
    <mergeCell ref="A1:G1"/>
    <mergeCell ref="C2:G2"/>
    <mergeCell ref="C3:G3"/>
    <mergeCell ref="C4:G4"/>
    <mergeCell ref="A69:C6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54D50-0313-4017-B303-13A85D3A376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49</v>
      </c>
      <c r="C4" s="259" t="s">
        <v>50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68</v>
      </c>
      <c r="C8" s="148" t="s">
        <v>69</v>
      </c>
      <c r="D8" s="149"/>
      <c r="E8" s="150"/>
      <c r="F8" s="151"/>
      <c r="G8" s="152">
        <f>SUMIF(AG9:AG19,"&lt;&gt;NOR",G9:G19)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140</v>
      </c>
      <c r="C9" s="156" t="s">
        <v>141</v>
      </c>
      <c r="D9" s="157" t="s">
        <v>136</v>
      </c>
      <c r="E9" s="182">
        <v>48.188000000000002</v>
      </c>
      <c r="F9" s="158"/>
      <c r="G9" s="159">
        <f t="shared" ref="G9:G19" si="0"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123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78">
        <v>2</v>
      </c>
      <c r="B10" s="155" t="s">
        <v>240</v>
      </c>
      <c r="C10" s="156" t="s">
        <v>241</v>
      </c>
      <c r="D10" s="157" t="s">
        <v>136</v>
      </c>
      <c r="E10" s="182">
        <v>42.188000000000002</v>
      </c>
      <c r="F10" s="158"/>
      <c r="G10" s="159">
        <f t="shared" si="0"/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137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78">
        <v>3</v>
      </c>
      <c r="B11" s="155" t="s">
        <v>242</v>
      </c>
      <c r="C11" s="156" t="s">
        <v>243</v>
      </c>
      <c r="D11" s="157" t="s">
        <v>136</v>
      </c>
      <c r="E11" s="182">
        <v>42.188000000000002</v>
      </c>
      <c r="F11" s="158"/>
      <c r="G11" s="159">
        <f t="shared" si="0"/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137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78">
        <v>4</v>
      </c>
      <c r="B12" s="155" t="s">
        <v>142</v>
      </c>
      <c r="C12" s="156" t="s">
        <v>143</v>
      </c>
      <c r="D12" s="157" t="s">
        <v>136</v>
      </c>
      <c r="E12" s="182">
        <v>6</v>
      </c>
      <c r="F12" s="158"/>
      <c r="G12" s="159">
        <f t="shared" si="0"/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137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78">
        <v>5</v>
      </c>
      <c r="B13" s="155" t="s">
        <v>144</v>
      </c>
      <c r="C13" s="156" t="s">
        <v>145</v>
      </c>
      <c r="D13" s="157" t="s">
        <v>136</v>
      </c>
      <c r="E13" s="182">
        <v>8.8000000000000007</v>
      </c>
      <c r="F13" s="158"/>
      <c r="G13" s="159">
        <f t="shared" si="0"/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137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78">
        <v>6</v>
      </c>
      <c r="B14" s="155" t="s">
        <v>244</v>
      </c>
      <c r="C14" s="156" t="s">
        <v>245</v>
      </c>
      <c r="D14" s="157" t="s">
        <v>136</v>
      </c>
      <c r="E14" s="182">
        <v>62.082999999999998</v>
      </c>
      <c r="F14" s="158"/>
      <c r="G14" s="159">
        <f t="shared" si="0"/>
        <v>0</v>
      </c>
      <c r="H14" s="160"/>
      <c r="I14" s="161"/>
      <c r="J14" s="160"/>
      <c r="K14" s="161"/>
      <c r="L14" s="161"/>
      <c r="M14" s="161"/>
      <c r="N14" s="162"/>
      <c r="O14" s="162"/>
      <c r="P14" s="162"/>
      <c r="Q14" s="162"/>
      <c r="R14" s="161"/>
      <c r="S14" s="161"/>
      <c r="T14" s="161"/>
      <c r="U14" s="161"/>
      <c r="V14" s="161"/>
      <c r="W14" s="161"/>
      <c r="X14" s="161"/>
      <c r="Y14" s="161"/>
      <c r="Z14" s="163"/>
      <c r="AA14" s="163"/>
      <c r="AB14" s="163"/>
      <c r="AC14" s="163"/>
      <c r="AD14" s="163"/>
      <c r="AE14" s="163"/>
      <c r="AF14" s="163"/>
      <c r="AG14" s="163" t="s">
        <v>137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78">
        <v>7</v>
      </c>
      <c r="B15" s="155" t="s">
        <v>146</v>
      </c>
      <c r="C15" s="156" t="s">
        <v>147</v>
      </c>
      <c r="D15" s="157" t="s">
        <v>136</v>
      </c>
      <c r="E15" s="182">
        <v>17.146000000000001</v>
      </c>
      <c r="F15" s="158"/>
      <c r="G15" s="159">
        <f t="shared" si="0"/>
        <v>0</v>
      </c>
      <c r="H15" s="160"/>
      <c r="I15" s="161"/>
      <c r="J15" s="160"/>
      <c r="K15" s="161"/>
      <c r="L15" s="161"/>
      <c r="M15" s="161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 t="s">
        <v>137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22.5" outlineLevel="1" x14ac:dyDescent="0.2">
      <c r="A16" s="178">
        <v>8</v>
      </c>
      <c r="B16" s="155" t="s">
        <v>246</v>
      </c>
      <c r="C16" s="156" t="s">
        <v>247</v>
      </c>
      <c r="D16" s="157" t="s">
        <v>136</v>
      </c>
      <c r="E16" s="182">
        <v>31.041</v>
      </c>
      <c r="F16" s="158"/>
      <c r="G16" s="159">
        <f t="shared" si="0"/>
        <v>0</v>
      </c>
      <c r="H16" s="160"/>
      <c r="I16" s="161"/>
      <c r="J16" s="160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123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78">
        <v>9</v>
      </c>
      <c r="B17" s="155" t="s">
        <v>148</v>
      </c>
      <c r="C17" s="156" t="s">
        <v>149</v>
      </c>
      <c r="D17" s="157" t="s">
        <v>136</v>
      </c>
      <c r="E17" s="182">
        <v>48.188000000000002</v>
      </c>
      <c r="F17" s="158"/>
      <c r="G17" s="159">
        <f t="shared" si="0"/>
        <v>0</v>
      </c>
      <c r="H17" s="160"/>
      <c r="I17" s="161"/>
      <c r="J17" s="160"/>
      <c r="K17" s="161"/>
      <c r="L17" s="161"/>
      <c r="M17" s="161"/>
      <c r="N17" s="162"/>
      <c r="O17" s="162"/>
      <c r="P17" s="162"/>
      <c r="Q17" s="162"/>
      <c r="R17" s="161"/>
      <c r="S17" s="161"/>
      <c r="T17" s="161"/>
      <c r="U17" s="161"/>
      <c r="V17" s="161"/>
      <c r="W17" s="161"/>
      <c r="X17" s="161"/>
      <c r="Y17" s="161"/>
      <c r="Z17" s="163"/>
      <c r="AA17" s="163"/>
      <c r="AB17" s="163"/>
      <c r="AC17" s="163"/>
      <c r="AD17" s="163"/>
      <c r="AE17" s="163"/>
      <c r="AF17" s="163"/>
      <c r="AG17" s="163" t="s">
        <v>150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78">
        <v>10</v>
      </c>
      <c r="B18" s="155" t="s">
        <v>248</v>
      </c>
      <c r="C18" s="156" t="s">
        <v>249</v>
      </c>
      <c r="D18" s="157" t="s">
        <v>136</v>
      </c>
      <c r="E18" s="182">
        <v>31.041</v>
      </c>
      <c r="F18" s="158"/>
      <c r="G18" s="159">
        <f t="shared" si="0"/>
        <v>0</v>
      </c>
      <c r="H18" s="160"/>
      <c r="I18" s="161"/>
      <c r="J18" s="160"/>
      <c r="K18" s="161"/>
      <c r="L18" s="161"/>
      <c r="M18" s="161"/>
      <c r="N18" s="162"/>
      <c r="O18" s="162"/>
      <c r="P18" s="162"/>
      <c r="Q18" s="162"/>
      <c r="R18" s="161"/>
      <c r="S18" s="161"/>
      <c r="T18" s="161"/>
      <c r="U18" s="161"/>
      <c r="V18" s="161"/>
      <c r="W18" s="161"/>
      <c r="X18" s="161"/>
      <c r="Y18" s="161"/>
      <c r="Z18" s="163"/>
      <c r="AA18" s="163"/>
      <c r="AB18" s="163"/>
      <c r="AC18" s="163"/>
      <c r="AD18" s="163"/>
      <c r="AE18" s="163"/>
      <c r="AF18" s="163"/>
      <c r="AG18" s="163" t="s">
        <v>123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78">
        <v>11</v>
      </c>
      <c r="B19" s="155" t="s">
        <v>151</v>
      </c>
      <c r="C19" s="156" t="s">
        <v>152</v>
      </c>
      <c r="D19" s="157" t="s">
        <v>153</v>
      </c>
      <c r="E19" s="182">
        <v>27.055</v>
      </c>
      <c r="F19" s="158"/>
      <c r="G19" s="159">
        <f t="shared" si="0"/>
        <v>0</v>
      </c>
      <c r="H19" s="160"/>
      <c r="I19" s="161"/>
      <c r="J19" s="160"/>
      <c r="K19" s="161"/>
      <c r="L19" s="161"/>
      <c r="M19" s="161"/>
      <c r="N19" s="162"/>
      <c r="O19" s="162"/>
      <c r="P19" s="162"/>
      <c r="Q19" s="162"/>
      <c r="R19" s="161"/>
      <c r="S19" s="161"/>
      <c r="T19" s="161"/>
      <c r="U19" s="161"/>
      <c r="V19" s="161"/>
      <c r="W19" s="161"/>
      <c r="X19" s="161"/>
      <c r="Y19" s="161"/>
      <c r="Z19" s="163"/>
      <c r="AA19" s="163"/>
      <c r="AB19" s="163"/>
      <c r="AC19" s="163"/>
      <c r="AD19" s="163"/>
      <c r="AE19" s="163"/>
      <c r="AF19" s="163"/>
      <c r="AG19" s="163" t="s">
        <v>137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x14ac:dyDescent="0.2">
      <c r="A20" s="177" t="s">
        <v>118</v>
      </c>
      <c r="B20" s="147" t="s">
        <v>72</v>
      </c>
      <c r="C20" s="148" t="s">
        <v>73</v>
      </c>
      <c r="D20" s="149"/>
      <c r="E20" s="184"/>
      <c r="F20" s="151"/>
      <c r="G20" s="152">
        <f>SUMIF(AG21:AG26,"&lt;&gt;NOR",G21:G26)</f>
        <v>0</v>
      </c>
      <c r="H20" s="153"/>
      <c r="I20" s="153"/>
      <c r="J20" s="153"/>
      <c r="K20" s="153"/>
      <c r="L20" s="153"/>
      <c r="M20" s="153"/>
      <c r="N20" s="154"/>
      <c r="O20" s="154"/>
      <c r="P20" s="154"/>
      <c r="Q20" s="154"/>
      <c r="R20" s="153"/>
      <c r="S20" s="153"/>
      <c r="T20" s="153"/>
      <c r="U20" s="153"/>
      <c r="V20" s="153"/>
      <c r="W20" s="153"/>
      <c r="X20" s="153"/>
      <c r="Y20" s="153"/>
      <c r="AG20" s="138" t="s">
        <v>119</v>
      </c>
    </row>
    <row r="21" spans="1:60" ht="22.5" outlineLevel="1" x14ac:dyDescent="0.2">
      <c r="A21" s="178">
        <v>12</v>
      </c>
      <c r="B21" s="155" t="s">
        <v>250</v>
      </c>
      <c r="C21" s="156" t="s">
        <v>251</v>
      </c>
      <c r="D21" s="157" t="s">
        <v>136</v>
      </c>
      <c r="E21" s="182">
        <v>5.8310000000000004</v>
      </c>
      <c r="F21" s="158"/>
      <c r="G21" s="159">
        <f t="shared" ref="G21:G26" si="1">ROUND(E21*F21,2)</f>
        <v>0</v>
      </c>
      <c r="H21" s="160"/>
      <c r="I21" s="161"/>
      <c r="J21" s="160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137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78">
        <v>13</v>
      </c>
      <c r="B22" s="155" t="s">
        <v>252</v>
      </c>
      <c r="C22" s="156" t="s">
        <v>253</v>
      </c>
      <c r="D22" s="157" t="s">
        <v>153</v>
      </c>
      <c r="E22" s="182">
        <v>27.8</v>
      </c>
      <c r="F22" s="158"/>
      <c r="G22" s="159">
        <f t="shared" si="1"/>
        <v>0</v>
      </c>
      <c r="H22" s="160"/>
      <c r="I22" s="161"/>
      <c r="J22" s="160"/>
      <c r="K22" s="161"/>
      <c r="L22" s="161"/>
      <c r="M22" s="161"/>
      <c r="N22" s="162"/>
      <c r="O22" s="162"/>
      <c r="P22" s="162"/>
      <c r="Q22" s="162"/>
      <c r="R22" s="161"/>
      <c r="S22" s="161"/>
      <c r="T22" s="161"/>
      <c r="U22" s="161"/>
      <c r="V22" s="161"/>
      <c r="W22" s="161"/>
      <c r="X22" s="161"/>
      <c r="Y22" s="161"/>
      <c r="Z22" s="163"/>
      <c r="AA22" s="163"/>
      <c r="AB22" s="163"/>
      <c r="AC22" s="163"/>
      <c r="AD22" s="163"/>
      <c r="AE22" s="163"/>
      <c r="AF22" s="163"/>
      <c r="AG22" s="163" t="s">
        <v>137</v>
      </c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78">
        <v>14</v>
      </c>
      <c r="B23" s="155" t="s">
        <v>254</v>
      </c>
      <c r="C23" s="156" t="s">
        <v>255</v>
      </c>
      <c r="D23" s="157" t="s">
        <v>153</v>
      </c>
      <c r="E23" s="182">
        <v>27.8</v>
      </c>
      <c r="F23" s="158"/>
      <c r="G23" s="159">
        <f t="shared" si="1"/>
        <v>0</v>
      </c>
      <c r="H23" s="160"/>
      <c r="I23" s="161"/>
      <c r="J23" s="160"/>
      <c r="K23" s="161"/>
      <c r="L23" s="161"/>
      <c r="M23" s="161"/>
      <c r="N23" s="162"/>
      <c r="O23" s="162"/>
      <c r="P23" s="162"/>
      <c r="Q23" s="162"/>
      <c r="R23" s="161"/>
      <c r="S23" s="161"/>
      <c r="T23" s="161"/>
      <c r="U23" s="161"/>
      <c r="V23" s="161"/>
      <c r="W23" s="161"/>
      <c r="X23" s="161"/>
      <c r="Y23" s="161"/>
      <c r="Z23" s="163"/>
      <c r="AA23" s="163"/>
      <c r="AB23" s="163"/>
      <c r="AC23" s="163"/>
      <c r="AD23" s="163"/>
      <c r="AE23" s="163"/>
      <c r="AF23" s="163"/>
      <c r="AG23" s="163" t="s">
        <v>137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78">
        <v>15</v>
      </c>
      <c r="B24" s="155" t="s">
        <v>256</v>
      </c>
      <c r="C24" s="156" t="s">
        <v>257</v>
      </c>
      <c r="D24" s="157" t="s">
        <v>219</v>
      </c>
      <c r="E24" s="182">
        <v>0.19800000000000001</v>
      </c>
      <c r="F24" s="158"/>
      <c r="G24" s="159">
        <f t="shared" si="1"/>
        <v>0</v>
      </c>
      <c r="H24" s="160"/>
      <c r="I24" s="161"/>
      <c r="J24" s="160"/>
      <c r="K24" s="161"/>
      <c r="L24" s="161"/>
      <c r="M24" s="161"/>
      <c r="N24" s="162"/>
      <c r="O24" s="162"/>
      <c r="P24" s="162"/>
      <c r="Q24" s="162"/>
      <c r="R24" s="161"/>
      <c r="S24" s="161"/>
      <c r="T24" s="161"/>
      <c r="U24" s="161"/>
      <c r="V24" s="161"/>
      <c r="W24" s="161"/>
      <c r="X24" s="161"/>
      <c r="Y24" s="161"/>
      <c r="Z24" s="163"/>
      <c r="AA24" s="163"/>
      <c r="AB24" s="163"/>
      <c r="AC24" s="163"/>
      <c r="AD24" s="163"/>
      <c r="AE24" s="163"/>
      <c r="AF24" s="163"/>
      <c r="AG24" s="163" t="s">
        <v>137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78">
        <v>16</v>
      </c>
      <c r="B25" s="155" t="s">
        <v>258</v>
      </c>
      <c r="C25" s="156" t="s">
        <v>259</v>
      </c>
      <c r="D25" s="157" t="s">
        <v>156</v>
      </c>
      <c r="E25" s="182">
        <v>19.2</v>
      </c>
      <c r="F25" s="158"/>
      <c r="G25" s="159">
        <f t="shared" si="1"/>
        <v>0</v>
      </c>
      <c r="H25" s="160"/>
      <c r="I25" s="161"/>
      <c r="J25" s="160"/>
      <c r="K25" s="161"/>
      <c r="L25" s="161"/>
      <c r="M25" s="161"/>
      <c r="N25" s="162"/>
      <c r="O25" s="162"/>
      <c r="P25" s="162"/>
      <c r="Q25" s="162"/>
      <c r="R25" s="161"/>
      <c r="S25" s="161"/>
      <c r="T25" s="161"/>
      <c r="U25" s="161"/>
      <c r="V25" s="161"/>
      <c r="W25" s="161"/>
      <c r="X25" s="161"/>
      <c r="Y25" s="161"/>
      <c r="Z25" s="163"/>
      <c r="AA25" s="163"/>
      <c r="AB25" s="163"/>
      <c r="AC25" s="163"/>
      <c r="AD25" s="163"/>
      <c r="AE25" s="163"/>
      <c r="AF25" s="163"/>
      <c r="AG25" s="163" t="s">
        <v>137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22.5" outlineLevel="1" x14ac:dyDescent="0.2">
      <c r="A26" s="178">
        <v>17</v>
      </c>
      <c r="B26" s="155" t="s">
        <v>260</v>
      </c>
      <c r="C26" s="156" t="s">
        <v>261</v>
      </c>
      <c r="D26" s="157" t="s">
        <v>172</v>
      </c>
      <c r="E26" s="182">
        <v>4.2</v>
      </c>
      <c r="F26" s="158"/>
      <c r="G26" s="159">
        <f t="shared" si="1"/>
        <v>0</v>
      </c>
      <c r="H26" s="160"/>
      <c r="I26" s="161"/>
      <c r="J26" s="160"/>
      <c r="K26" s="161"/>
      <c r="L26" s="161"/>
      <c r="M26" s="161"/>
      <c r="N26" s="162"/>
      <c r="O26" s="162"/>
      <c r="P26" s="162"/>
      <c r="Q26" s="162"/>
      <c r="R26" s="161"/>
      <c r="S26" s="161"/>
      <c r="T26" s="161"/>
      <c r="U26" s="161"/>
      <c r="V26" s="161"/>
      <c r="W26" s="161"/>
      <c r="X26" s="161"/>
      <c r="Y26" s="161"/>
      <c r="Z26" s="163"/>
      <c r="AA26" s="163"/>
      <c r="AB26" s="163"/>
      <c r="AC26" s="163"/>
      <c r="AD26" s="163"/>
      <c r="AE26" s="163"/>
      <c r="AF26" s="163"/>
      <c r="AG26" s="163" t="s">
        <v>137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x14ac:dyDescent="0.2">
      <c r="A27" s="177" t="s">
        <v>118</v>
      </c>
      <c r="B27" s="147" t="s">
        <v>74</v>
      </c>
      <c r="C27" s="148" t="s">
        <v>75</v>
      </c>
      <c r="D27" s="149"/>
      <c r="E27" s="184"/>
      <c r="F27" s="151"/>
      <c r="G27" s="152">
        <f>SUMIF(AG28:AG32,"&lt;&gt;NOR",G28:G32)</f>
        <v>0</v>
      </c>
      <c r="H27" s="153"/>
      <c r="I27" s="153"/>
      <c r="J27" s="153"/>
      <c r="K27" s="153"/>
      <c r="L27" s="153"/>
      <c r="M27" s="153"/>
      <c r="N27" s="154"/>
      <c r="O27" s="154"/>
      <c r="P27" s="154"/>
      <c r="Q27" s="154"/>
      <c r="R27" s="153"/>
      <c r="S27" s="153"/>
      <c r="T27" s="153"/>
      <c r="U27" s="153"/>
      <c r="V27" s="153"/>
      <c r="W27" s="153"/>
      <c r="X27" s="153"/>
      <c r="Y27" s="153"/>
      <c r="AG27" s="138" t="s">
        <v>119</v>
      </c>
    </row>
    <row r="28" spans="1:60" outlineLevel="1" x14ac:dyDescent="0.2">
      <c r="A28" s="178">
        <v>18</v>
      </c>
      <c r="B28" s="155" t="s">
        <v>262</v>
      </c>
      <c r="C28" s="156" t="s">
        <v>263</v>
      </c>
      <c r="D28" s="157" t="s">
        <v>153</v>
      </c>
      <c r="E28" s="182">
        <v>35.328000000000003</v>
      </c>
      <c r="F28" s="158"/>
      <c r="G28" s="159">
        <f>ROUND(E28*F28,2)</f>
        <v>0</v>
      </c>
      <c r="H28" s="160"/>
      <c r="I28" s="161"/>
      <c r="J28" s="160"/>
      <c r="K28" s="161"/>
      <c r="L28" s="161"/>
      <c r="M28" s="161"/>
      <c r="N28" s="162"/>
      <c r="O28" s="162"/>
      <c r="P28" s="162"/>
      <c r="Q28" s="162"/>
      <c r="R28" s="161"/>
      <c r="S28" s="161"/>
      <c r="T28" s="161"/>
      <c r="U28" s="161"/>
      <c r="V28" s="161"/>
      <c r="W28" s="161"/>
      <c r="X28" s="161"/>
      <c r="Y28" s="161"/>
      <c r="Z28" s="163"/>
      <c r="AA28" s="163"/>
      <c r="AB28" s="163"/>
      <c r="AC28" s="163"/>
      <c r="AD28" s="163"/>
      <c r="AE28" s="163"/>
      <c r="AF28" s="163"/>
      <c r="AG28" s="163" t="s">
        <v>123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78">
        <v>19</v>
      </c>
      <c r="B29" s="155" t="s">
        <v>264</v>
      </c>
      <c r="C29" s="156" t="s">
        <v>265</v>
      </c>
      <c r="D29" s="157" t="s">
        <v>153</v>
      </c>
      <c r="E29" s="182">
        <v>35.328000000000003</v>
      </c>
      <c r="F29" s="158"/>
      <c r="G29" s="159">
        <f>ROUND(E29*F29,2)</f>
        <v>0</v>
      </c>
      <c r="H29" s="160"/>
      <c r="I29" s="161"/>
      <c r="J29" s="160"/>
      <c r="K29" s="161"/>
      <c r="L29" s="161"/>
      <c r="M29" s="161"/>
      <c r="N29" s="162"/>
      <c r="O29" s="162"/>
      <c r="P29" s="162"/>
      <c r="Q29" s="162"/>
      <c r="R29" s="161"/>
      <c r="S29" s="161"/>
      <c r="T29" s="161"/>
      <c r="U29" s="161"/>
      <c r="V29" s="161"/>
      <c r="W29" s="161"/>
      <c r="X29" s="161"/>
      <c r="Y29" s="161"/>
      <c r="Z29" s="163"/>
      <c r="AA29" s="163"/>
      <c r="AB29" s="163"/>
      <c r="AC29" s="163"/>
      <c r="AD29" s="163"/>
      <c r="AE29" s="163"/>
      <c r="AF29" s="163"/>
      <c r="AG29" s="163" t="s">
        <v>137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ht="22.5" outlineLevel="1" x14ac:dyDescent="0.2">
      <c r="A30" s="178">
        <v>20</v>
      </c>
      <c r="B30" s="155" t="s">
        <v>266</v>
      </c>
      <c r="C30" s="156" t="s">
        <v>267</v>
      </c>
      <c r="D30" s="157" t="s">
        <v>153</v>
      </c>
      <c r="E30" s="182">
        <v>35.328000000000003</v>
      </c>
      <c r="F30" s="158"/>
      <c r="G30" s="159">
        <f>ROUND(E30*F30,2)</f>
        <v>0</v>
      </c>
      <c r="H30" s="160"/>
      <c r="I30" s="161"/>
      <c r="J30" s="160"/>
      <c r="K30" s="161"/>
      <c r="L30" s="161"/>
      <c r="M30" s="161"/>
      <c r="N30" s="162"/>
      <c r="O30" s="162"/>
      <c r="P30" s="162"/>
      <c r="Q30" s="162"/>
      <c r="R30" s="161"/>
      <c r="S30" s="161"/>
      <c r="T30" s="161"/>
      <c r="U30" s="161"/>
      <c r="V30" s="161"/>
      <c r="W30" s="161"/>
      <c r="X30" s="161"/>
      <c r="Y30" s="161"/>
      <c r="Z30" s="163"/>
      <c r="AA30" s="163"/>
      <c r="AB30" s="163"/>
      <c r="AC30" s="163"/>
      <c r="AD30" s="163"/>
      <c r="AE30" s="163"/>
      <c r="AF30" s="163"/>
      <c r="AG30" s="163" t="s">
        <v>137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ht="22.5" outlineLevel="1" x14ac:dyDescent="0.2">
      <c r="A31" s="178">
        <v>21</v>
      </c>
      <c r="B31" s="155" t="s">
        <v>268</v>
      </c>
      <c r="C31" s="156" t="s">
        <v>269</v>
      </c>
      <c r="D31" s="157" t="s">
        <v>153</v>
      </c>
      <c r="E31" s="182">
        <v>35.328000000000003</v>
      </c>
      <c r="F31" s="158"/>
      <c r="G31" s="159">
        <f>ROUND(E31*F31,2)</f>
        <v>0</v>
      </c>
      <c r="H31" s="160"/>
      <c r="I31" s="161"/>
      <c r="J31" s="160"/>
      <c r="K31" s="161"/>
      <c r="L31" s="161"/>
      <c r="M31" s="161"/>
      <c r="N31" s="162"/>
      <c r="O31" s="162"/>
      <c r="P31" s="162"/>
      <c r="Q31" s="162"/>
      <c r="R31" s="161"/>
      <c r="S31" s="161"/>
      <c r="T31" s="161"/>
      <c r="U31" s="161"/>
      <c r="V31" s="161"/>
      <c r="W31" s="161"/>
      <c r="X31" s="161"/>
      <c r="Y31" s="161"/>
      <c r="Z31" s="163"/>
      <c r="AA31" s="163"/>
      <c r="AB31" s="163"/>
      <c r="AC31" s="163"/>
      <c r="AD31" s="163"/>
      <c r="AE31" s="163"/>
      <c r="AF31" s="163"/>
      <c r="AG31" s="163" t="s">
        <v>137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78">
        <v>22</v>
      </c>
      <c r="B32" s="155" t="s">
        <v>270</v>
      </c>
      <c r="C32" s="156" t="s">
        <v>271</v>
      </c>
      <c r="D32" s="157" t="s">
        <v>153</v>
      </c>
      <c r="E32" s="182">
        <v>35.328000000000003</v>
      </c>
      <c r="F32" s="158"/>
      <c r="G32" s="159">
        <f>ROUND(E32*F32,2)</f>
        <v>0</v>
      </c>
      <c r="H32" s="160"/>
      <c r="I32" s="161"/>
      <c r="J32" s="160"/>
      <c r="K32" s="161"/>
      <c r="L32" s="161"/>
      <c r="M32" s="161"/>
      <c r="N32" s="162"/>
      <c r="O32" s="162"/>
      <c r="P32" s="162"/>
      <c r="Q32" s="162"/>
      <c r="R32" s="161"/>
      <c r="S32" s="161"/>
      <c r="T32" s="161"/>
      <c r="U32" s="161"/>
      <c r="V32" s="161"/>
      <c r="W32" s="161"/>
      <c r="X32" s="161"/>
      <c r="Y32" s="161"/>
      <c r="Z32" s="163"/>
      <c r="AA32" s="163"/>
      <c r="AB32" s="163"/>
      <c r="AC32" s="163"/>
      <c r="AD32" s="163"/>
      <c r="AE32" s="163"/>
      <c r="AF32" s="163"/>
      <c r="AG32" s="163" t="s">
        <v>137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x14ac:dyDescent="0.2">
      <c r="A33" s="177" t="s">
        <v>118</v>
      </c>
      <c r="B33" s="147" t="s">
        <v>76</v>
      </c>
      <c r="C33" s="148" t="s">
        <v>77</v>
      </c>
      <c r="D33" s="149"/>
      <c r="E33" s="184"/>
      <c r="F33" s="151"/>
      <c r="G33" s="152">
        <f>SUMIF(AG34:AG35,"&lt;&gt;NOR",G34:G35)</f>
        <v>0</v>
      </c>
      <c r="H33" s="153"/>
      <c r="I33" s="153"/>
      <c r="J33" s="153"/>
      <c r="K33" s="153"/>
      <c r="L33" s="153"/>
      <c r="M33" s="153"/>
      <c r="N33" s="154"/>
      <c r="O33" s="154"/>
      <c r="P33" s="154"/>
      <c r="Q33" s="154"/>
      <c r="R33" s="153"/>
      <c r="S33" s="153"/>
      <c r="T33" s="153"/>
      <c r="U33" s="153"/>
      <c r="V33" s="153"/>
      <c r="W33" s="153"/>
      <c r="X33" s="153"/>
      <c r="Y33" s="153"/>
      <c r="AG33" s="138" t="s">
        <v>119</v>
      </c>
    </row>
    <row r="34" spans="1:60" outlineLevel="1" x14ac:dyDescent="0.2">
      <c r="A34" s="178">
        <v>23</v>
      </c>
      <c r="B34" s="155" t="s">
        <v>272</v>
      </c>
      <c r="C34" s="156" t="s">
        <v>273</v>
      </c>
      <c r="D34" s="157" t="s">
        <v>136</v>
      </c>
      <c r="E34" s="182">
        <v>1.34</v>
      </c>
      <c r="F34" s="158"/>
      <c r="G34" s="159">
        <f>ROUND(E34*F34,2)</f>
        <v>0</v>
      </c>
      <c r="H34" s="160"/>
      <c r="I34" s="161"/>
      <c r="J34" s="160"/>
      <c r="K34" s="161"/>
      <c r="L34" s="161"/>
      <c r="M34" s="161"/>
      <c r="N34" s="162"/>
      <c r="O34" s="162"/>
      <c r="P34" s="162"/>
      <c r="Q34" s="162"/>
      <c r="R34" s="161"/>
      <c r="S34" s="161"/>
      <c r="T34" s="161"/>
      <c r="U34" s="161"/>
      <c r="V34" s="161"/>
      <c r="W34" s="161"/>
      <c r="X34" s="161"/>
      <c r="Y34" s="161"/>
      <c r="Z34" s="163"/>
      <c r="AA34" s="163"/>
      <c r="AB34" s="163"/>
      <c r="AC34" s="163"/>
      <c r="AD34" s="163"/>
      <c r="AE34" s="163"/>
      <c r="AF34" s="163"/>
      <c r="AG34" s="163" t="s">
        <v>137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78">
        <v>24</v>
      </c>
      <c r="B35" s="155" t="s">
        <v>274</v>
      </c>
      <c r="C35" s="156" t="s">
        <v>275</v>
      </c>
      <c r="D35" s="157" t="s">
        <v>136</v>
      </c>
      <c r="E35" s="182">
        <v>6.1989999999999998</v>
      </c>
      <c r="F35" s="158"/>
      <c r="G35" s="159">
        <f>ROUND(E35*F35,2)</f>
        <v>0</v>
      </c>
      <c r="H35" s="160"/>
      <c r="I35" s="161"/>
      <c r="J35" s="160"/>
      <c r="K35" s="161"/>
      <c r="L35" s="161"/>
      <c r="M35" s="161"/>
      <c r="N35" s="162"/>
      <c r="O35" s="162"/>
      <c r="P35" s="162"/>
      <c r="Q35" s="162"/>
      <c r="R35" s="161"/>
      <c r="S35" s="161"/>
      <c r="T35" s="161"/>
      <c r="U35" s="161"/>
      <c r="V35" s="161"/>
      <c r="W35" s="161"/>
      <c r="X35" s="161"/>
      <c r="Y35" s="161"/>
      <c r="Z35" s="163"/>
      <c r="AA35" s="163"/>
      <c r="AB35" s="163"/>
      <c r="AC35" s="163"/>
      <c r="AD35" s="163"/>
      <c r="AE35" s="163"/>
      <c r="AF35" s="163"/>
      <c r="AG35" s="163" t="s">
        <v>137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x14ac:dyDescent="0.2">
      <c r="A36" s="177" t="s">
        <v>118</v>
      </c>
      <c r="B36" s="147" t="s">
        <v>78</v>
      </c>
      <c r="C36" s="148" t="s">
        <v>276</v>
      </c>
      <c r="D36" s="149"/>
      <c r="E36" s="184"/>
      <c r="F36" s="151"/>
      <c r="G36" s="152">
        <f>SUMIF(AG37:AG38,"&lt;&gt;NOR",G37:G38)</f>
        <v>0</v>
      </c>
      <c r="H36" s="153"/>
      <c r="I36" s="153"/>
      <c r="J36" s="153"/>
      <c r="K36" s="153"/>
      <c r="L36" s="153"/>
      <c r="M36" s="153"/>
      <c r="N36" s="154"/>
      <c r="O36" s="154"/>
      <c r="P36" s="154"/>
      <c r="Q36" s="154"/>
      <c r="R36" s="153"/>
      <c r="S36" s="153"/>
      <c r="T36" s="153"/>
      <c r="U36" s="153"/>
      <c r="V36" s="153"/>
      <c r="W36" s="153"/>
      <c r="X36" s="153"/>
      <c r="Y36" s="153"/>
      <c r="AG36" s="138" t="s">
        <v>119</v>
      </c>
    </row>
    <row r="37" spans="1:60" ht="22.5" outlineLevel="1" x14ac:dyDescent="0.2">
      <c r="A37" s="178">
        <v>25</v>
      </c>
      <c r="B37" s="155" t="s">
        <v>277</v>
      </c>
      <c r="C37" s="156" t="s">
        <v>278</v>
      </c>
      <c r="D37" s="157" t="s">
        <v>156</v>
      </c>
      <c r="E37" s="182">
        <v>5</v>
      </c>
      <c r="F37" s="158"/>
      <c r="G37" s="159">
        <f>ROUND(E37*F37,2)</f>
        <v>0</v>
      </c>
      <c r="H37" s="160"/>
      <c r="I37" s="161"/>
      <c r="J37" s="160"/>
      <c r="K37" s="161"/>
      <c r="L37" s="161"/>
      <c r="M37" s="161"/>
      <c r="N37" s="162"/>
      <c r="O37" s="162"/>
      <c r="P37" s="162"/>
      <c r="Q37" s="162"/>
      <c r="R37" s="161"/>
      <c r="S37" s="161"/>
      <c r="T37" s="161"/>
      <c r="U37" s="161"/>
      <c r="V37" s="161"/>
      <c r="W37" s="161"/>
      <c r="X37" s="161"/>
      <c r="Y37" s="161"/>
      <c r="Z37" s="163"/>
      <c r="AA37" s="163"/>
      <c r="AB37" s="163"/>
      <c r="AC37" s="163"/>
      <c r="AD37" s="163"/>
      <c r="AE37" s="163"/>
      <c r="AF37" s="163"/>
      <c r="AG37" s="163" t="s">
        <v>279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ht="22.5" outlineLevel="1" x14ac:dyDescent="0.2">
      <c r="A38" s="178">
        <v>26</v>
      </c>
      <c r="B38" s="155" t="s">
        <v>280</v>
      </c>
      <c r="C38" s="156" t="s">
        <v>281</v>
      </c>
      <c r="D38" s="157" t="s">
        <v>209</v>
      </c>
      <c r="E38" s="182">
        <v>1</v>
      </c>
      <c r="F38" s="158"/>
      <c r="G38" s="159">
        <f>ROUND(E38*F38,2)</f>
        <v>0</v>
      </c>
      <c r="H38" s="160"/>
      <c r="I38" s="161"/>
      <c r="J38" s="160"/>
      <c r="K38" s="161"/>
      <c r="L38" s="161"/>
      <c r="M38" s="161"/>
      <c r="N38" s="162"/>
      <c r="O38" s="162"/>
      <c r="P38" s="162"/>
      <c r="Q38" s="162"/>
      <c r="R38" s="161"/>
      <c r="S38" s="161"/>
      <c r="T38" s="161"/>
      <c r="U38" s="161"/>
      <c r="V38" s="161"/>
      <c r="W38" s="161"/>
      <c r="X38" s="161"/>
      <c r="Y38" s="161"/>
      <c r="Z38" s="163"/>
      <c r="AA38" s="163"/>
      <c r="AB38" s="163"/>
      <c r="AC38" s="163"/>
      <c r="AD38" s="163"/>
      <c r="AE38" s="163"/>
      <c r="AF38" s="163"/>
      <c r="AG38" s="163" t="s">
        <v>279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x14ac:dyDescent="0.2">
      <c r="A39" s="177" t="s">
        <v>118</v>
      </c>
      <c r="B39" s="147" t="s">
        <v>82</v>
      </c>
      <c r="C39" s="148" t="s">
        <v>83</v>
      </c>
      <c r="D39" s="149"/>
      <c r="E39" s="184"/>
      <c r="F39" s="151"/>
      <c r="G39" s="152">
        <f>SUMIF(AG40:AG40,"&lt;&gt;NOR",G40:G40)</f>
        <v>0</v>
      </c>
      <c r="H39" s="153"/>
      <c r="I39" s="153"/>
      <c r="J39" s="153"/>
      <c r="K39" s="153"/>
      <c r="L39" s="153"/>
      <c r="M39" s="153"/>
      <c r="N39" s="154"/>
      <c r="O39" s="154"/>
      <c r="P39" s="154"/>
      <c r="Q39" s="154"/>
      <c r="R39" s="153"/>
      <c r="S39" s="153"/>
      <c r="T39" s="153"/>
      <c r="U39" s="153"/>
      <c r="V39" s="153"/>
      <c r="W39" s="153"/>
      <c r="X39" s="153"/>
      <c r="Y39" s="153"/>
      <c r="AG39" s="138" t="s">
        <v>119</v>
      </c>
    </row>
    <row r="40" spans="1:60" outlineLevel="1" x14ac:dyDescent="0.2">
      <c r="A40" s="178">
        <v>27</v>
      </c>
      <c r="B40" s="155" t="s">
        <v>282</v>
      </c>
      <c r="C40" s="156" t="s">
        <v>283</v>
      </c>
      <c r="D40" s="157" t="s">
        <v>153</v>
      </c>
      <c r="E40" s="182">
        <v>19</v>
      </c>
      <c r="F40" s="158"/>
      <c r="G40" s="159">
        <f>ROUND(E40*F40,2)</f>
        <v>0</v>
      </c>
      <c r="H40" s="160"/>
      <c r="I40" s="161"/>
      <c r="J40" s="160"/>
      <c r="K40" s="161"/>
      <c r="L40" s="161"/>
      <c r="M40" s="161"/>
      <c r="N40" s="162"/>
      <c r="O40" s="162"/>
      <c r="P40" s="162"/>
      <c r="Q40" s="162"/>
      <c r="R40" s="161"/>
      <c r="S40" s="161"/>
      <c r="T40" s="161"/>
      <c r="U40" s="161"/>
      <c r="V40" s="161"/>
      <c r="W40" s="161"/>
      <c r="X40" s="161"/>
      <c r="Y40" s="161"/>
      <c r="Z40" s="163"/>
      <c r="AA40" s="163"/>
      <c r="AB40" s="163"/>
      <c r="AC40" s="163"/>
      <c r="AD40" s="163"/>
      <c r="AE40" s="163"/>
      <c r="AF40" s="163"/>
      <c r="AG40" s="163" t="s">
        <v>137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ht="25.5" x14ac:dyDescent="0.2">
      <c r="A41" s="177" t="s">
        <v>118</v>
      </c>
      <c r="B41" s="147" t="s">
        <v>84</v>
      </c>
      <c r="C41" s="148" t="s">
        <v>85</v>
      </c>
      <c r="D41" s="149"/>
      <c r="E41" s="184"/>
      <c r="F41" s="151"/>
      <c r="G41" s="152">
        <f>SUMIF(AG42:AG44,"&lt;&gt;NOR",G42:G44)</f>
        <v>0</v>
      </c>
      <c r="H41" s="153"/>
      <c r="I41" s="153"/>
      <c r="J41" s="153"/>
      <c r="K41" s="153"/>
      <c r="L41" s="153"/>
      <c r="M41" s="153"/>
      <c r="N41" s="154"/>
      <c r="O41" s="154"/>
      <c r="P41" s="154"/>
      <c r="Q41" s="154"/>
      <c r="R41" s="153"/>
      <c r="S41" s="153"/>
      <c r="T41" s="153"/>
      <c r="U41" s="153"/>
      <c r="V41" s="153"/>
      <c r="W41" s="153"/>
      <c r="X41" s="153"/>
      <c r="Y41" s="153"/>
      <c r="AG41" s="138" t="s">
        <v>119</v>
      </c>
    </row>
    <row r="42" spans="1:60" outlineLevel="1" x14ac:dyDescent="0.2">
      <c r="A42" s="178">
        <v>28</v>
      </c>
      <c r="B42" s="155" t="s">
        <v>195</v>
      </c>
      <c r="C42" s="156" t="s">
        <v>198</v>
      </c>
      <c r="D42" s="157" t="s">
        <v>199</v>
      </c>
      <c r="E42" s="182">
        <v>40</v>
      </c>
      <c r="F42" s="158"/>
      <c r="G42" s="159">
        <f>ROUND(E42*F42,2)</f>
        <v>0</v>
      </c>
      <c r="H42" s="160"/>
      <c r="I42" s="161"/>
      <c r="J42" s="160"/>
      <c r="K42" s="161"/>
      <c r="L42" s="161"/>
      <c r="M42" s="161"/>
      <c r="N42" s="162"/>
      <c r="O42" s="162"/>
      <c r="P42" s="162"/>
      <c r="Q42" s="162"/>
      <c r="R42" s="161"/>
      <c r="S42" s="161"/>
      <c r="T42" s="161"/>
      <c r="U42" s="161"/>
      <c r="V42" s="161"/>
      <c r="W42" s="161"/>
      <c r="X42" s="161"/>
      <c r="Y42" s="161"/>
      <c r="Z42" s="163"/>
      <c r="AA42" s="163"/>
      <c r="AB42" s="163"/>
      <c r="AC42" s="163"/>
      <c r="AD42" s="163"/>
      <c r="AE42" s="163"/>
      <c r="AF42" s="163"/>
      <c r="AG42" s="163" t="s">
        <v>137</v>
      </c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ht="22.5" outlineLevel="1" x14ac:dyDescent="0.2">
      <c r="A43" s="178">
        <v>29</v>
      </c>
      <c r="B43" s="155" t="s">
        <v>284</v>
      </c>
      <c r="C43" s="156" t="s">
        <v>285</v>
      </c>
      <c r="D43" s="157" t="s">
        <v>202</v>
      </c>
      <c r="E43" s="182">
        <v>1</v>
      </c>
      <c r="F43" s="158"/>
      <c r="G43" s="159">
        <f>ROUND(E43*F43,2)</f>
        <v>0</v>
      </c>
      <c r="H43" s="160"/>
      <c r="I43" s="161"/>
      <c r="J43" s="160"/>
      <c r="K43" s="161"/>
      <c r="L43" s="161"/>
      <c r="M43" s="161"/>
      <c r="N43" s="162"/>
      <c r="O43" s="162"/>
      <c r="P43" s="162"/>
      <c r="Q43" s="162"/>
      <c r="R43" s="161"/>
      <c r="S43" s="161"/>
      <c r="T43" s="161"/>
      <c r="U43" s="161"/>
      <c r="V43" s="161"/>
      <c r="W43" s="161"/>
      <c r="X43" s="161"/>
      <c r="Y43" s="161"/>
      <c r="Z43" s="163"/>
      <c r="AA43" s="163"/>
      <c r="AB43" s="163"/>
      <c r="AC43" s="163"/>
      <c r="AD43" s="163"/>
      <c r="AE43" s="163"/>
      <c r="AF43" s="163"/>
      <c r="AG43" s="163" t="s">
        <v>123</v>
      </c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78">
        <v>30</v>
      </c>
      <c r="B44" s="155" t="s">
        <v>203</v>
      </c>
      <c r="C44" s="156" t="s">
        <v>204</v>
      </c>
      <c r="D44" s="157" t="s">
        <v>153</v>
      </c>
      <c r="E44" s="182">
        <v>10.5</v>
      </c>
      <c r="F44" s="158"/>
      <c r="G44" s="159">
        <f>ROUND(E44*F44,2)</f>
        <v>0</v>
      </c>
      <c r="H44" s="160"/>
      <c r="I44" s="161"/>
      <c r="J44" s="160"/>
      <c r="K44" s="161"/>
      <c r="L44" s="161"/>
      <c r="M44" s="161"/>
      <c r="N44" s="162"/>
      <c r="O44" s="162"/>
      <c r="P44" s="162"/>
      <c r="Q44" s="162"/>
      <c r="R44" s="161"/>
      <c r="S44" s="161"/>
      <c r="T44" s="161"/>
      <c r="U44" s="161"/>
      <c r="V44" s="161"/>
      <c r="W44" s="161"/>
      <c r="X44" s="161"/>
      <c r="Y44" s="161"/>
      <c r="Z44" s="163"/>
      <c r="AA44" s="163"/>
      <c r="AB44" s="163"/>
      <c r="AC44" s="163"/>
      <c r="AD44" s="163"/>
      <c r="AE44" s="163"/>
      <c r="AF44" s="163"/>
      <c r="AG44" s="163" t="s">
        <v>137</v>
      </c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x14ac:dyDescent="0.2">
      <c r="A45" s="177" t="s">
        <v>118</v>
      </c>
      <c r="B45" s="147" t="s">
        <v>86</v>
      </c>
      <c r="C45" s="148" t="s">
        <v>87</v>
      </c>
      <c r="D45" s="149"/>
      <c r="E45" s="184"/>
      <c r="F45" s="151"/>
      <c r="G45" s="152">
        <f>SUMIF(AG46:AG48,"&lt;&gt;NOR",G46:G48)</f>
        <v>0</v>
      </c>
      <c r="H45" s="153"/>
      <c r="I45" s="153"/>
      <c r="J45" s="153"/>
      <c r="K45" s="153"/>
      <c r="L45" s="153"/>
      <c r="M45" s="153"/>
      <c r="N45" s="154"/>
      <c r="O45" s="154"/>
      <c r="P45" s="154"/>
      <c r="Q45" s="154"/>
      <c r="R45" s="153"/>
      <c r="S45" s="153"/>
      <c r="T45" s="153"/>
      <c r="U45" s="153"/>
      <c r="V45" s="153"/>
      <c r="W45" s="153"/>
      <c r="X45" s="153"/>
      <c r="Y45" s="153"/>
      <c r="AG45" s="138" t="s">
        <v>119</v>
      </c>
    </row>
    <row r="46" spans="1:60" outlineLevel="1" x14ac:dyDescent="0.2">
      <c r="A46" s="178">
        <v>31</v>
      </c>
      <c r="B46" s="155" t="s">
        <v>286</v>
      </c>
      <c r="C46" s="156" t="s">
        <v>287</v>
      </c>
      <c r="D46" s="157" t="s">
        <v>153</v>
      </c>
      <c r="E46" s="182">
        <v>46.704999999999998</v>
      </c>
      <c r="F46" s="158"/>
      <c r="G46" s="159">
        <f>ROUND(E46*F46,2)</f>
        <v>0</v>
      </c>
      <c r="H46" s="160"/>
      <c r="I46" s="161"/>
      <c r="J46" s="160"/>
      <c r="K46" s="161"/>
      <c r="L46" s="161"/>
      <c r="M46" s="161"/>
      <c r="N46" s="162"/>
      <c r="O46" s="162"/>
      <c r="P46" s="162"/>
      <c r="Q46" s="162"/>
      <c r="R46" s="161"/>
      <c r="S46" s="161"/>
      <c r="T46" s="161"/>
      <c r="U46" s="161"/>
      <c r="V46" s="161"/>
      <c r="W46" s="161"/>
      <c r="X46" s="161"/>
      <c r="Y46" s="161"/>
      <c r="Z46" s="163"/>
      <c r="AA46" s="163"/>
      <c r="AB46" s="163"/>
      <c r="AC46" s="163"/>
      <c r="AD46" s="163"/>
      <c r="AE46" s="163"/>
      <c r="AF46" s="163"/>
      <c r="AG46" s="163" t="s">
        <v>123</v>
      </c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78">
        <v>32</v>
      </c>
      <c r="B47" s="155" t="s">
        <v>288</v>
      </c>
      <c r="C47" s="156" t="s">
        <v>289</v>
      </c>
      <c r="D47" s="157" t="s">
        <v>153</v>
      </c>
      <c r="E47" s="182">
        <v>46.704999999999998</v>
      </c>
      <c r="F47" s="158"/>
      <c r="G47" s="159">
        <f>ROUND(E47*F47,2)</f>
        <v>0</v>
      </c>
      <c r="H47" s="160"/>
      <c r="I47" s="161"/>
      <c r="J47" s="160"/>
      <c r="K47" s="161"/>
      <c r="L47" s="161"/>
      <c r="M47" s="161"/>
      <c r="N47" s="162"/>
      <c r="O47" s="162"/>
      <c r="P47" s="162"/>
      <c r="Q47" s="162"/>
      <c r="R47" s="161"/>
      <c r="S47" s="161"/>
      <c r="T47" s="161"/>
      <c r="U47" s="161"/>
      <c r="V47" s="161"/>
      <c r="W47" s="161"/>
      <c r="X47" s="161"/>
      <c r="Y47" s="161"/>
      <c r="Z47" s="163"/>
      <c r="AA47" s="163"/>
      <c r="AB47" s="163"/>
      <c r="AC47" s="163"/>
      <c r="AD47" s="163"/>
      <c r="AE47" s="163"/>
      <c r="AF47" s="163"/>
      <c r="AG47" s="163" t="s">
        <v>123</v>
      </c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78">
        <v>33</v>
      </c>
      <c r="B48" s="155" t="s">
        <v>290</v>
      </c>
      <c r="C48" s="156" t="s">
        <v>291</v>
      </c>
      <c r="D48" s="157" t="s">
        <v>156</v>
      </c>
      <c r="E48" s="182">
        <v>27</v>
      </c>
      <c r="F48" s="158"/>
      <c r="G48" s="159">
        <f>ROUND(E48*F48,2)</f>
        <v>0</v>
      </c>
      <c r="H48" s="160"/>
      <c r="I48" s="161"/>
      <c r="J48" s="160"/>
      <c r="K48" s="161"/>
      <c r="L48" s="161"/>
      <c r="M48" s="161"/>
      <c r="N48" s="162"/>
      <c r="O48" s="162"/>
      <c r="P48" s="162"/>
      <c r="Q48" s="162"/>
      <c r="R48" s="161"/>
      <c r="S48" s="161"/>
      <c r="T48" s="161"/>
      <c r="U48" s="161"/>
      <c r="V48" s="161"/>
      <c r="W48" s="161"/>
      <c r="X48" s="161"/>
      <c r="Y48" s="161"/>
      <c r="Z48" s="163"/>
      <c r="AA48" s="163"/>
      <c r="AB48" s="163"/>
      <c r="AC48" s="163"/>
      <c r="AD48" s="163"/>
      <c r="AE48" s="163"/>
      <c r="AF48" s="163"/>
      <c r="AG48" s="163" t="s">
        <v>123</v>
      </c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x14ac:dyDescent="0.2">
      <c r="A49" s="177" t="s">
        <v>118</v>
      </c>
      <c r="B49" s="147" t="s">
        <v>88</v>
      </c>
      <c r="C49" s="148" t="s">
        <v>89</v>
      </c>
      <c r="D49" s="149"/>
      <c r="E49" s="184"/>
      <c r="F49" s="151"/>
      <c r="G49" s="152">
        <f>SUMIF(AG50:AG50,"&lt;&gt;NOR",G50:G50)</f>
        <v>0</v>
      </c>
      <c r="H49" s="153"/>
      <c r="I49" s="153"/>
      <c r="J49" s="153"/>
      <c r="K49" s="153"/>
      <c r="L49" s="153"/>
      <c r="M49" s="153"/>
      <c r="N49" s="154"/>
      <c r="O49" s="154"/>
      <c r="P49" s="154"/>
      <c r="Q49" s="154"/>
      <c r="R49" s="153"/>
      <c r="S49" s="153"/>
      <c r="T49" s="153"/>
      <c r="U49" s="153"/>
      <c r="V49" s="153"/>
      <c r="W49" s="153"/>
      <c r="X49" s="153"/>
      <c r="Y49" s="153"/>
      <c r="AG49" s="138" t="s">
        <v>119</v>
      </c>
    </row>
    <row r="50" spans="1:60" outlineLevel="1" x14ac:dyDescent="0.2">
      <c r="A50" s="178">
        <v>34</v>
      </c>
      <c r="B50" s="155" t="s">
        <v>217</v>
      </c>
      <c r="C50" s="156" t="s">
        <v>218</v>
      </c>
      <c r="D50" s="157" t="s">
        <v>219</v>
      </c>
      <c r="E50" s="182">
        <v>61.802</v>
      </c>
      <c r="F50" s="158"/>
      <c r="G50" s="159">
        <f>ROUND(E50*F50,2)</f>
        <v>0</v>
      </c>
      <c r="H50" s="160"/>
      <c r="I50" s="161"/>
      <c r="J50" s="160"/>
      <c r="K50" s="161"/>
      <c r="L50" s="161"/>
      <c r="M50" s="161"/>
      <c r="N50" s="162"/>
      <c r="O50" s="162"/>
      <c r="P50" s="162"/>
      <c r="Q50" s="162"/>
      <c r="R50" s="161"/>
      <c r="S50" s="161"/>
      <c r="T50" s="161"/>
      <c r="U50" s="161"/>
      <c r="V50" s="161"/>
      <c r="W50" s="161"/>
      <c r="X50" s="161"/>
      <c r="Y50" s="161"/>
      <c r="Z50" s="163"/>
      <c r="AA50" s="163"/>
      <c r="AB50" s="163"/>
      <c r="AC50" s="163"/>
      <c r="AD50" s="163"/>
      <c r="AE50" s="163"/>
      <c r="AF50" s="163"/>
      <c r="AG50" s="163" t="s">
        <v>220</v>
      </c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x14ac:dyDescent="0.2">
      <c r="A51" s="177" t="s">
        <v>118</v>
      </c>
      <c r="B51" s="147" t="s">
        <v>90</v>
      </c>
      <c r="C51" s="148" t="s">
        <v>91</v>
      </c>
      <c r="D51" s="149"/>
      <c r="E51" s="184"/>
      <c r="F51" s="151"/>
      <c r="G51" s="152">
        <f>SUMIF(AG52:AG58,"&lt;&gt;NOR",G52:G58)</f>
        <v>0</v>
      </c>
      <c r="H51" s="153"/>
      <c r="I51" s="153"/>
      <c r="J51" s="153"/>
      <c r="K51" s="153"/>
      <c r="L51" s="153"/>
      <c r="M51" s="153"/>
      <c r="N51" s="154"/>
      <c r="O51" s="154"/>
      <c r="P51" s="154"/>
      <c r="Q51" s="154"/>
      <c r="R51" s="153"/>
      <c r="S51" s="153"/>
      <c r="T51" s="153"/>
      <c r="U51" s="153"/>
      <c r="V51" s="153"/>
      <c r="W51" s="153"/>
      <c r="X51" s="153"/>
      <c r="Y51" s="153"/>
      <c r="AG51" s="138" t="s">
        <v>119</v>
      </c>
    </row>
    <row r="52" spans="1:60" outlineLevel="1" x14ac:dyDescent="0.2">
      <c r="A52" s="178">
        <v>35</v>
      </c>
      <c r="B52" s="155" t="s">
        <v>292</v>
      </c>
      <c r="C52" s="156" t="s">
        <v>293</v>
      </c>
      <c r="D52" s="157" t="s">
        <v>156</v>
      </c>
      <c r="E52" s="182">
        <v>3.6</v>
      </c>
      <c r="F52" s="158"/>
      <c r="G52" s="159">
        <f t="shared" ref="G52:G58" si="2">ROUND(E52*F52,2)</f>
        <v>0</v>
      </c>
      <c r="H52" s="160"/>
      <c r="I52" s="161"/>
      <c r="J52" s="160"/>
      <c r="K52" s="161"/>
      <c r="L52" s="161"/>
      <c r="M52" s="161"/>
      <c r="N52" s="162"/>
      <c r="O52" s="162"/>
      <c r="P52" s="162"/>
      <c r="Q52" s="162"/>
      <c r="R52" s="161"/>
      <c r="S52" s="161"/>
      <c r="T52" s="161"/>
      <c r="U52" s="161"/>
      <c r="V52" s="161"/>
      <c r="W52" s="161"/>
      <c r="X52" s="161"/>
      <c r="Y52" s="161"/>
      <c r="Z52" s="163"/>
      <c r="AA52" s="163"/>
      <c r="AB52" s="163"/>
      <c r="AC52" s="163"/>
      <c r="AD52" s="163"/>
      <c r="AE52" s="163"/>
      <c r="AF52" s="163"/>
      <c r="AG52" s="163" t="s">
        <v>294</v>
      </c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ht="22.5" outlineLevel="1" x14ac:dyDescent="0.2">
      <c r="A53" s="178">
        <v>36</v>
      </c>
      <c r="B53" s="155" t="s">
        <v>295</v>
      </c>
      <c r="C53" s="156" t="s">
        <v>296</v>
      </c>
      <c r="D53" s="157" t="s">
        <v>156</v>
      </c>
      <c r="E53" s="182">
        <v>7.95</v>
      </c>
      <c r="F53" s="158"/>
      <c r="G53" s="159">
        <f t="shared" si="2"/>
        <v>0</v>
      </c>
      <c r="H53" s="160"/>
      <c r="I53" s="161"/>
      <c r="J53" s="160"/>
      <c r="K53" s="161"/>
      <c r="L53" s="161"/>
      <c r="M53" s="161"/>
      <c r="N53" s="162"/>
      <c r="O53" s="162"/>
      <c r="P53" s="162"/>
      <c r="Q53" s="162"/>
      <c r="R53" s="161"/>
      <c r="S53" s="161"/>
      <c r="T53" s="161"/>
      <c r="U53" s="161"/>
      <c r="V53" s="161"/>
      <c r="W53" s="161"/>
      <c r="X53" s="161"/>
      <c r="Y53" s="161"/>
      <c r="Z53" s="163"/>
      <c r="AA53" s="163"/>
      <c r="AB53" s="163"/>
      <c r="AC53" s="163"/>
      <c r="AD53" s="163"/>
      <c r="AE53" s="163"/>
      <c r="AF53" s="163"/>
      <c r="AG53" s="163" t="s">
        <v>294</v>
      </c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78">
        <v>37</v>
      </c>
      <c r="B54" s="155" t="s">
        <v>297</v>
      </c>
      <c r="C54" s="156" t="s">
        <v>298</v>
      </c>
      <c r="D54" s="157" t="s">
        <v>209</v>
      </c>
      <c r="E54" s="182">
        <v>1</v>
      </c>
      <c r="F54" s="158"/>
      <c r="G54" s="159">
        <f t="shared" si="2"/>
        <v>0</v>
      </c>
      <c r="H54" s="160"/>
      <c r="I54" s="161"/>
      <c r="J54" s="160"/>
      <c r="K54" s="161"/>
      <c r="L54" s="161"/>
      <c r="M54" s="161"/>
      <c r="N54" s="162"/>
      <c r="O54" s="162"/>
      <c r="P54" s="162"/>
      <c r="Q54" s="162"/>
      <c r="R54" s="161"/>
      <c r="S54" s="161"/>
      <c r="T54" s="161"/>
      <c r="U54" s="161"/>
      <c r="V54" s="161"/>
      <c r="W54" s="161"/>
      <c r="X54" s="161"/>
      <c r="Y54" s="161"/>
      <c r="Z54" s="163"/>
      <c r="AA54" s="163"/>
      <c r="AB54" s="163"/>
      <c r="AC54" s="163"/>
      <c r="AD54" s="163"/>
      <c r="AE54" s="163"/>
      <c r="AF54" s="163"/>
      <c r="AG54" s="163" t="s">
        <v>294</v>
      </c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78">
        <v>38</v>
      </c>
      <c r="B55" s="155" t="s">
        <v>299</v>
      </c>
      <c r="C55" s="156" t="s">
        <v>300</v>
      </c>
      <c r="D55" s="157" t="s">
        <v>156</v>
      </c>
      <c r="E55" s="182">
        <v>6</v>
      </c>
      <c r="F55" s="158"/>
      <c r="G55" s="159">
        <f t="shared" si="2"/>
        <v>0</v>
      </c>
      <c r="H55" s="160"/>
      <c r="I55" s="161"/>
      <c r="J55" s="160"/>
      <c r="K55" s="161"/>
      <c r="L55" s="161"/>
      <c r="M55" s="161"/>
      <c r="N55" s="162"/>
      <c r="O55" s="162"/>
      <c r="P55" s="162"/>
      <c r="Q55" s="162"/>
      <c r="R55" s="161"/>
      <c r="S55" s="161"/>
      <c r="T55" s="161"/>
      <c r="U55" s="161"/>
      <c r="V55" s="161"/>
      <c r="W55" s="161"/>
      <c r="X55" s="161"/>
      <c r="Y55" s="161"/>
      <c r="Z55" s="163"/>
      <c r="AA55" s="163"/>
      <c r="AB55" s="163"/>
      <c r="AC55" s="163"/>
      <c r="AD55" s="163"/>
      <c r="AE55" s="163"/>
      <c r="AF55" s="163"/>
      <c r="AG55" s="163" t="s">
        <v>294</v>
      </c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78">
        <v>39</v>
      </c>
      <c r="B56" s="155" t="s">
        <v>301</v>
      </c>
      <c r="C56" s="156" t="s">
        <v>302</v>
      </c>
      <c r="D56" s="157" t="s">
        <v>156</v>
      </c>
      <c r="E56" s="182">
        <v>3.6</v>
      </c>
      <c r="F56" s="158"/>
      <c r="G56" s="159">
        <f t="shared" si="2"/>
        <v>0</v>
      </c>
      <c r="H56" s="160"/>
      <c r="I56" s="161"/>
      <c r="J56" s="160"/>
      <c r="K56" s="161"/>
      <c r="L56" s="161"/>
      <c r="M56" s="161"/>
      <c r="N56" s="162"/>
      <c r="O56" s="162"/>
      <c r="P56" s="162"/>
      <c r="Q56" s="162"/>
      <c r="R56" s="161"/>
      <c r="S56" s="161"/>
      <c r="T56" s="161"/>
      <c r="U56" s="161"/>
      <c r="V56" s="161"/>
      <c r="W56" s="161"/>
      <c r="X56" s="161"/>
      <c r="Y56" s="161"/>
      <c r="Z56" s="163"/>
      <c r="AA56" s="163"/>
      <c r="AB56" s="163"/>
      <c r="AC56" s="163"/>
      <c r="AD56" s="163"/>
      <c r="AE56" s="163"/>
      <c r="AF56" s="163"/>
      <c r="AG56" s="163" t="s">
        <v>294</v>
      </c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78">
        <v>40</v>
      </c>
      <c r="B57" s="155" t="s">
        <v>303</v>
      </c>
      <c r="C57" s="156" t="s">
        <v>304</v>
      </c>
      <c r="D57" s="157" t="s">
        <v>156</v>
      </c>
      <c r="E57" s="182">
        <v>2.5</v>
      </c>
      <c r="F57" s="158"/>
      <c r="G57" s="159">
        <f t="shared" si="2"/>
        <v>0</v>
      </c>
      <c r="H57" s="160"/>
      <c r="I57" s="161"/>
      <c r="J57" s="160"/>
      <c r="K57" s="161"/>
      <c r="L57" s="161"/>
      <c r="M57" s="161"/>
      <c r="N57" s="162"/>
      <c r="O57" s="162"/>
      <c r="P57" s="162"/>
      <c r="Q57" s="162"/>
      <c r="R57" s="161"/>
      <c r="S57" s="161"/>
      <c r="T57" s="161"/>
      <c r="U57" s="161"/>
      <c r="V57" s="161"/>
      <c r="W57" s="161"/>
      <c r="X57" s="161"/>
      <c r="Y57" s="161"/>
      <c r="Z57" s="163"/>
      <c r="AA57" s="163"/>
      <c r="AB57" s="163"/>
      <c r="AC57" s="163"/>
      <c r="AD57" s="163"/>
      <c r="AE57" s="163"/>
      <c r="AF57" s="163"/>
      <c r="AG57" s="163" t="s">
        <v>294</v>
      </c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78">
        <v>41</v>
      </c>
      <c r="B58" s="155" t="s">
        <v>305</v>
      </c>
      <c r="C58" s="156" t="s">
        <v>306</v>
      </c>
      <c r="D58" s="157" t="s">
        <v>219</v>
      </c>
      <c r="E58" s="182">
        <v>6.9000000000000006E-2</v>
      </c>
      <c r="F58" s="158"/>
      <c r="G58" s="159">
        <f t="shared" si="2"/>
        <v>0</v>
      </c>
      <c r="H58" s="160"/>
      <c r="I58" s="161"/>
      <c r="J58" s="160"/>
      <c r="K58" s="161"/>
      <c r="L58" s="161"/>
      <c r="M58" s="161"/>
      <c r="N58" s="162"/>
      <c r="O58" s="162"/>
      <c r="P58" s="162"/>
      <c r="Q58" s="162"/>
      <c r="R58" s="161"/>
      <c r="S58" s="161"/>
      <c r="T58" s="161"/>
      <c r="U58" s="161"/>
      <c r="V58" s="161"/>
      <c r="W58" s="161"/>
      <c r="X58" s="161"/>
      <c r="Y58" s="161"/>
      <c r="Z58" s="163"/>
      <c r="AA58" s="163"/>
      <c r="AB58" s="163"/>
      <c r="AC58" s="163"/>
      <c r="AD58" s="163"/>
      <c r="AE58" s="163"/>
      <c r="AF58" s="163"/>
      <c r="AG58" s="163" t="s">
        <v>220</v>
      </c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x14ac:dyDescent="0.2">
      <c r="A59" s="177" t="s">
        <v>118</v>
      </c>
      <c r="B59" s="147" t="s">
        <v>92</v>
      </c>
      <c r="C59" s="148" t="s">
        <v>93</v>
      </c>
      <c r="D59" s="149"/>
      <c r="E59" s="184"/>
      <c r="F59" s="151"/>
      <c r="G59" s="152">
        <f>SUMIF(AG60:AG68,"&lt;&gt;NOR",G60:G68)</f>
        <v>0</v>
      </c>
      <c r="H59" s="153"/>
      <c r="I59" s="153"/>
      <c r="J59" s="153"/>
      <c r="K59" s="153"/>
      <c r="L59" s="153"/>
      <c r="M59" s="153"/>
      <c r="N59" s="154"/>
      <c r="O59" s="154"/>
      <c r="P59" s="154"/>
      <c r="Q59" s="154"/>
      <c r="R59" s="153"/>
      <c r="S59" s="153"/>
      <c r="T59" s="153"/>
      <c r="U59" s="153"/>
      <c r="V59" s="153"/>
      <c r="W59" s="153"/>
      <c r="X59" s="153"/>
      <c r="Y59" s="153"/>
      <c r="AG59" s="138" t="s">
        <v>119</v>
      </c>
    </row>
    <row r="60" spans="1:60" ht="22.5" outlineLevel="1" x14ac:dyDescent="0.2">
      <c r="A60" s="178">
        <v>42</v>
      </c>
      <c r="B60" s="155" t="s">
        <v>307</v>
      </c>
      <c r="C60" s="156" t="s">
        <v>308</v>
      </c>
      <c r="D60" s="157" t="s">
        <v>153</v>
      </c>
      <c r="E60" s="182">
        <v>27.815000000000001</v>
      </c>
      <c r="F60" s="158"/>
      <c r="G60" s="159">
        <f t="shared" ref="G60:G68" si="3">ROUND(E60*F60,2)</f>
        <v>0</v>
      </c>
      <c r="H60" s="160"/>
      <c r="I60" s="161"/>
      <c r="J60" s="160"/>
      <c r="K60" s="161"/>
      <c r="L60" s="161"/>
      <c r="M60" s="161"/>
      <c r="N60" s="162"/>
      <c r="O60" s="162"/>
      <c r="P60" s="162"/>
      <c r="Q60" s="162"/>
      <c r="R60" s="161"/>
      <c r="S60" s="161"/>
      <c r="T60" s="161"/>
      <c r="U60" s="161"/>
      <c r="V60" s="161"/>
      <c r="W60" s="161"/>
      <c r="X60" s="161"/>
      <c r="Y60" s="161"/>
      <c r="Z60" s="163"/>
      <c r="AA60" s="163"/>
      <c r="AB60" s="163"/>
      <c r="AC60" s="163"/>
      <c r="AD60" s="163"/>
      <c r="AE60" s="163"/>
      <c r="AF60" s="163"/>
      <c r="AG60" s="163" t="s">
        <v>137</v>
      </c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ht="22.5" outlineLevel="1" x14ac:dyDescent="0.2">
      <c r="A61" s="178">
        <v>43</v>
      </c>
      <c r="B61" s="155" t="s">
        <v>309</v>
      </c>
      <c r="C61" s="156" t="s">
        <v>310</v>
      </c>
      <c r="D61" s="157" t="s">
        <v>153</v>
      </c>
      <c r="E61" s="182">
        <v>11.497999999999999</v>
      </c>
      <c r="F61" s="158"/>
      <c r="G61" s="159">
        <f t="shared" si="3"/>
        <v>0</v>
      </c>
      <c r="H61" s="160"/>
      <c r="I61" s="161"/>
      <c r="J61" s="160"/>
      <c r="K61" s="161"/>
      <c r="L61" s="161"/>
      <c r="M61" s="161"/>
      <c r="N61" s="162"/>
      <c r="O61" s="162"/>
      <c r="P61" s="162"/>
      <c r="Q61" s="162"/>
      <c r="R61" s="161"/>
      <c r="S61" s="161"/>
      <c r="T61" s="161"/>
      <c r="U61" s="161"/>
      <c r="V61" s="161"/>
      <c r="W61" s="161"/>
      <c r="X61" s="161"/>
      <c r="Y61" s="161"/>
      <c r="Z61" s="163"/>
      <c r="AA61" s="163"/>
      <c r="AB61" s="163"/>
      <c r="AC61" s="163"/>
      <c r="AD61" s="163"/>
      <c r="AE61" s="163"/>
      <c r="AF61" s="163"/>
      <c r="AG61" s="163" t="s">
        <v>137</v>
      </c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ht="22.5" outlineLevel="1" x14ac:dyDescent="0.2">
      <c r="A62" s="178">
        <v>44</v>
      </c>
      <c r="B62" s="155" t="s">
        <v>311</v>
      </c>
      <c r="C62" s="156" t="s">
        <v>312</v>
      </c>
      <c r="D62" s="157" t="s">
        <v>313</v>
      </c>
      <c r="E62" s="182">
        <v>622.69200000000001</v>
      </c>
      <c r="F62" s="158"/>
      <c r="G62" s="159">
        <f t="shared" si="3"/>
        <v>0</v>
      </c>
      <c r="H62" s="160"/>
      <c r="I62" s="161"/>
      <c r="J62" s="160"/>
      <c r="K62" s="161"/>
      <c r="L62" s="161"/>
      <c r="M62" s="161"/>
      <c r="N62" s="162"/>
      <c r="O62" s="162"/>
      <c r="P62" s="162"/>
      <c r="Q62" s="162"/>
      <c r="R62" s="161"/>
      <c r="S62" s="161"/>
      <c r="T62" s="161"/>
      <c r="U62" s="161"/>
      <c r="V62" s="161"/>
      <c r="W62" s="161"/>
      <c r="X62" s="161"/>
      <c r="Y62" s="161"/>
      <c r="Z62" s="163"/>
      <c r="AA62" s="163"/>
      <c r="AB62" s="163"/>
      <c r="AC62" s="163"/>
      <c r="AD62" s="163"/>
      <c r="AE62" s="163"/>
      <c r="AF62" s="163"/>
      <c r="AG62" s="163" t="s">
        <v>279</v>
      </c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ht="22.5" outlineLevel="1" x14ac:dyDescent="0.2">
      <c r="A63" s="178">
        <v>45</v>
      </c>
      <c r="B63" s="155" t="s">
        <v>314</v>
      </c>
      <c r="C63" s="156" t="s">
        <v>315</v>
      </c>
      <c r="D63" s="157" t="s">
        <v>209</v>
      </c>
      <c r="E63" s="182">
        <v>1</v>
      </c>
      <c r="F63" s="158"/>
      <c r="G63" s="159">
        <f t="shared" si="3"/>
        <v>0</v>
      </c>
      <c r="H63" s="160"/>
      <c r="I63" s="161"/>
      <c r="J63" s="160"/>
      <c r="K63" s="161"/>
      <c r="L63" s="161"/>
      <c r="M63" s="161"/>
      <c r="N63" s="162"/>
      <c r="O63" s="162"/>
      <c r="P63" s="162"/>
      <c r="Q63" s="162"/>
      <c r="R63" s="161"/>
      <c r="S63" s="161"/>
      <c r="T63" s="161"/>
      <c r="U63" s="161"/>
      <c r="V63" s="161"/>
      <c r="W63" s="161"/>
      <c r="X63" s="161"/>
      <c r="Y63" s="161"/>
      <c r="Z63" s="163"/>
      <c r="AA63" s="163"/>
      <c r="AB63" s="163"/>
      <c r="AC63" s="163"/>
      <c r="AD63" s="163"/>
      <c r="AE63" s="163"/>
      <c r="AF63" s="163"/>
      <c r="AG63" s="163" t="s">
        <v>137</v>
      </c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78">
        <v>46</v>
      </c>
      <c r="B64" s="155" t="s">
        <v>316</v>
      </c>
      <c r="C64" s="156" t="s">
        <v>317</v>
      </c>
      <c r="D64" s="157" t="s">
        <v>165</v>
      </c>
      <c r="E64" s="182">
        <v>1</v>
      </c>
      <c r="F64" s="158"/>
      <c r="G64" s="159">
        <f t="shared" si="3"/>
        <v>0</v>
      </c>
      <c r="H64" s="160"/>
      <c r="I64" s="161"/>
      <c r="J64" s="160"/>
      <c r="K64" s="161"/>
      <c r="L64" s="161"/>
      <c r="M64" s="161"/>
      <c r="N64" s="162"/>
      <c r="O64" s="162"/>
      <c r="P64" s="162"/>
      <c r="Q64" s="162"/>
      <c r="R64" s="161"/>
      <c r="S64" s="161"/>
      <c r="T64" s="161"/>
      <c r="U64" s="161"/>
      <c r="V64" s="161"/>
      <c r="W64" s="161"/>
      <c r="X64" s="161"/>
      <c r="Y64" s="161"/>
      <c r="Z64" s="163"/>
      <c r="AA64" s="163"/>
      <c r="AB64" s="163"/>
      <c r="AC64" s="163"/>
      <c r="AD64" s="163"/>
      <c r="AE64" s="163"/>
      <c r="AF64" s="163"/>
      <c r="AG64" s="163" t="s">
        <v>137</v>
      </c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78">
        <v>47</v>
      </c>
      <c r="B65" s="155" t="s">
        <v>318</v>
      </c>
      <c r="C65" s="156" t="s">
        <v>319</v>
      </c>
      <c r="D65" s="157" t="s">
        <v>153</v>
      </c>
      <c r="E65" s="182">
        <v>12.647</v>
      </c>
      <c r="F65" s="158"/>
      <c r="G65" s="159">
        <f t="shared" si="3"/>
        <v>0</v>
      </c>
      <c r="H65" s="160"/>
      <c r="I65" s="161"/>
      <c r="J65" s="160"/>
      <c r="K65" s="161"/>
      <c r="L65" s="161"/>
      <c r="M65" s="161"/>
      <c r="N65" s="162"/>
      <c r="O65" s="162"/>
      <c r="P65" s="162"/>
      <c r="Q65" s="162"/>
      <c r="R65" s="161"/>
      <c r="S65" s="161"/>
      <c r="T65" s="161"/>
      <c r="U65" s="161"/>
      <c r="V65" s="161"/>
      <c r="W65" s="161"/>
      <c r="X65" s="161"/>
      <c r="Y65" s="161"/>
      <c r="Z65" s="163"/>
      <c r="AA65" s="163"/>
      <c r="AB65" s="163"/>
      <c r="AC65" s="163"/>
      <c r="AD65" s="163"/>
      <c r="AE65" s="163"/>
      <c r="AF65" s="163"/>
      <c r="AG65" s="163" t="s">
        <v>320</v>
      </c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78">
        <v>48</v>
      </c>
      <c r="B66" s="155" t="s">
        <v>321</v>
      </c>
      <c r="C66" s="156" t="s">
        <v>322</v>
      </c>
      <c r="D66" s="157" t="s">
        <v>153</v>
      </c>
      <c r="E66" s="182">
        <v>32.552</v>
      </c>
      <c r="F66" s="158"/>
      <c r="G66" s="159">
        <f t="shared" si="3"/>
        <v>0</v>
      </c>
      <c r="H66" s="160"/>
      <c r="I66" s="161"/>
      <c r="J66" s="160"/>
      <c r="K66" s="161"/>
      <c r="L66" s="161"/>
      <c r="M66" s="161"/>
      <c r="N66" s="162"/>
      <c r="O66" s="162"/>
      <c r="P66" s="162"/>
      <c r="Q66" s="162"/>
      <c r="R66" s="161"/>
      <c r="S66" s="161"/>
      <c r="T66" s="161"/>
      <c r="U66" s="161"/>
      <c r="V66" s="161"/>
      <c r="W66" s="161"/>
      <c r="X66" s="161"/>
      <c r="Y66" s="161"/>
      <c r="Z66" s="163"/>
      <c r="AA66" s="163"/>
      <c r="AB66" s="163"/>
      <c r="AC66" s="163"/>
      <c r="AD66" s="163"/>
      <c r="AE66" s="163"/>
      <c r="AF66" s="163"/>
      <c r="AG66" s="163" t="s">
        <v>320</v>
      </c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ht="22.5" outlineLevel="1" x14ac:dyDescent="0.2">
      <c r="A67" s="178">
        <v>49</v>
      </c>
      <c r="B67" s="155" t="s">
        <v>323</v>
      </c>
      <c r="C67" s="156" t="s">
        <v>324</v>
      </c>
      <c r="D67" s="157" t="s">
        <v>165</v>
      </c>
      <c r="E67" s="182">
        <v>1</v>
      </c>
      <c r="F67" s="158"/>
      <c r="G67" s="159">
        <f t="shared" si="3"/>
        <v>0</v>
      </c>
      <c r="H67" s="160"/>
      <c r="I67" s="161"/>
      <c r="J67" s="160"/>
      <c r="K67" s="161"/>
      <c r="L67" s="161"/>
      <c r="M67" s="161"/>
      <c r="N67" s="162"/>
      <c r="O67" s="162"/>
      <c r="P67" s="162"/>
      <c r="Q67" s="162"/>
      <c r="R67" s="161"/>
      <c r="S67" s="161"/>
      <c r="T67" s="161"/>
      <c r="U67" s="161"/>
      <c r="V67" s="161"/>
      <c r="W67" s="161"/>
      <c r="X67" s="161"/>
      <c r="Y67" s="161"/>
      <c r="Z67" s="163"/>
      <c r="AA67" s="163"/>
      <c r="AB67" s="163"/>
      <c r="AC67" s="163"/>
      <c r="AD67" s="163"/>
      <c r="AE67" s="163"/>
      <c r="AF67" s="163"/>
      <c r="AG67" s="163" t="s">
        <v>137</v>
      </c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78">
        <v>50</v>
      </c>
      <c r="B68" s="155" t="s">
        <v>325</v>
      </c>
      <c r="C68" s="156" t="s">
        <v>326</v>
      </c>
      <c r="D68" s="157" t="s">
        <v>219</v>
      </c>
      <c r="E68" s="182">
        <v>0.79400000000000004</v>
      </c>
      <c r="F68" s="158"/>
      <c r="G68" s="159">
        <f t="shared" si="3"/>
        <v>0</v>
      </c>
      <c r="H68" s="160"/>
      <c r="I68" s="161"/>
      <c r="J68" s="160"/>
      <c r="K68" s="161"/>
      <c r="L68" s="161"/>
      <c r="M68" s="161"/>
      <c r="N68" s="162"/>
      <c r="O68" s="162"/>
      <c r="P68" s="162"/>
      <c r="Q68" s="162"/>
      <c r="R68" s="161"/>
      <c r="S68" s="161"/>
      <c r="T68" s="161"/>
      <c r="U68" s="161"/>
      <c r="V68" s="161"/>
      <c r="W68" s="161"/>
      <c r="X68" s="161"/>
      <c r="Y68" s="161"/>
      <c r="Z68" s="163"/>
      <c r="AA68" s="163"/>
      <c r="AB68" s="163"/>
      <c r="AC68" s="163"/>
      <c r="AD68" s="163"/>
      <c r="AE68" s="163"/>
      <c r="AF68" s="163"/>
      <c r="AG68" s="163" t="s">
        <v>220</v>
      </c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x14ac:dyDescent="0.2">
      <c r="A69" s="177" t="s">
        <v>118</v>
      </c>
      <c r="B69" s="147" t="s">
        <v>102</v>
      </c>
      <c r="C69" s="148" t="s">
        <v>103</v>
      </c>
      <c r="D69" s="149"/>
      <c r="E69" s="184"/>
      <c r="F69" s="151"/>
      <c r="G69" s="152">
        <f>SUMIF(AG70:AG74,"&lt;&gt;NOR",G70:G74)</f>
        <v>0</v>
      </c>
      <c r="H69" s="153"/>
      <c r="I69" s="153"/>
      <c r="J69" s="153"/>
      <c r="K69" s="153"/>
      <c r="L69" s="153"/>
      <c r="M69" s="153"/>
      <c r="N69" s="154"/>
      <c r="O69" s="154"/>
      <c r="P69" s="154"/>
      <c r="Q69" s="154"/>
      <c r="R69" s="153"/>
      <c r="S69" s="153"/>
      <c r="T69" s="153"/>
      <c r="U69" s="153"/>
      <c r="V69" s="153"/>
      <c r="W69" s="153"/>
      <c r="X69" s="153"/>
      <c r="Y69" s="153"/>
      <c r="AG69" s="138" t="s">
        <v>119</v>
      </c>
    </row>
    <row r="70" spans="1:60" outlineLevel="1" x14ac:dyDescent="0.2">
      <c r="A70" s="178">
        <v>51</v>
      </c>
      <c r="B70" s="155" t="s">
        <v>229</v>
      </c>
      <c r="C70" s="156" t="s">
        <v>230</v>
      </c>
      <c r="D70" s="157" t="s">
        <v>219</v>
      </c>
      <c r="E70" s="182">
        <v>887.76900000000001</v>
      </c>
      <c r="F70" s="158"/>
      <c r="G70" s="159">
        <f>ROUND(E70*F70,2)</f>
        <v>0</v>
      </c>
      <c r="H70" s="160"/>
      <c r="I70" s="161"/>
      <c r="J70" s="160"/>
      <c r="K70" s="161"/>
      <c r="L70" s="161"/>
      <c r="M70" s="161"/>
      <c r="N70" s="162"/>
      <c r="O70" s="162"/>
      <c r="P70" s="162"/>
      <c r="Q70" s="162"/>
      <c r="R70" s="161"/>
      <c r="S70" s="161"/>
      <c r="T70" s="161"/>
      <c r="U70" s="161"/>
      <c r="V70" s="161"/>
      <c r="W70" s="161"/>
      <c r="X70" s="161"/>
      <c r="Y70" s="161"/>
      <c r="Z70" s="163"/>
      <c r="AA70" s="163"/>
      <c r="AB70" s="163"/>
      <c r="AC70" s="163"/>
      <c r="AD70" s="163"/>
      <c r="AE70" s="163"/>
      <c r="AF70" s="163"/>
      <c r="AG70" s="163" t="s">
        <v>231</v>
      </c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78">
        <v>52</v>
      </c>
      <c r="B71" s="155" t="s">
        <v>232</v>
      </c>
      <c r="C71" s="156" t="s">
        <v>233</v>
      </c>
      <c r="D71" s="157" t="s">
        <v>219</v>
      </c>
      <c r="E71" s="182">
        <v>36.99</v>
      </c>
      <c r="F71" s="158"/>
      <c r="G71" s="159">
        <f>ROUND(E71*F71,2)</f>
        <v>0</v>
      </c>
      <c r="H71" s="160"/>
      <c r="I71" s="161"/>
      <c r="J71" s="160"/>
      <c r="K71" s="161"/>
      <c r="L71" s="161"/>
      <c r="M71" s="161"/>
      <c r="N71" s="162"/>
      <c r="O71" s="162"/>
      <c r="P71" s="162"/>
      <c r="Q71" s="162"/>
      <c r="R71" s="161"/>
      <c r="S71" s="161"/>
      <c r="T71" s="161"/>
      <c r="U71" s="161"/>
      <c r="V71" s="161"/>
      <c r="W71" s="161"/>
      <c r="X71" s="161"/>
      <c r="Y71" s="161"/>
      <c r="Z71" s="163"/>
      <c r="AA71" s="163"/>
      <c r="AB71" s="163"/>
      <c r="AC71" s="163"/>
      <c r="AD71" s="163"/>
      <c r="AE71" s="163"/>
      <c r="AF71" s="163"/>
      <c r="AG71" s="163" t="s">
        <v>231</v>
      </c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78">
        <v>53</v>
      </c>
      <c r="B72" s="155" t="s">
        <v>234</v>
      </c>
      <c r="C72" s="156" t="s">
        <v>235</v>
      </c>
      <c r="D72" s="157" t="s">
        <v>219</v>
      </c>
      <c r="E72" s="182">
        <v>36.99</v>
      </c>
      <c r="F72" s="158"/>
      <c r="G72" s="159">
        <f>ROUND(E72*F72,2)</f>
        <v>0</v>
      </c>
      <c r="H72" s="160"/>
      <c r="I72" s="161"/>
      <c r="J72" s="160"/>
      <c r="K72" s="161"/>
      <c r="L72" s="161"/>
      <c r="M72" s="161"/>
      <c r="N72" s="162"/>
      <c r="O72" s="162"/>
      <c r="P72" s="162"/>
      <c r="Q72" s="162"/>
      <c r="R72" s="161"/>
      <c r="S72" s="161"/>
      <c r="T72" s="161"/>
      <c r="U72" s="161"/>
      <c r="V72" s="161"/>
      <c r="W72" s="161"/>
      <c r="X72" s="161"/>
      <c r="Y72" s="161"/>
      <c r="Z72" s="163"/>
      <c r="AA72" s="163"/>
      <c r="AB72" s="163"/>
      <c r="AC72" s="163"/>
      <c r="AD72" s="163"/>
      <c r="AE72" s="163"/>
      <c r="AF72" s="163"/>
      <c r="AG72" s="163" t="s">
        <v>231</v>
      </c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78">
        <v>54</v>
      </c>
      <c r="B73" s="155" t="s">
        <v>236</v>
      </c>
      <c r="C73" s="156" t="s">
        <v>237</v>
      </c>
      <c r="D73" s="157" t="s">
        <v>219</v>
      </c>
      <c r="E73" s="182">
        <v>36.99</v>
      </c>
      <c r="F73" s="158"/>
      <c r="G73" s="159">
        <f>ROUND(E73*F73,2)</f>
        <v>0</v>
      </c>
      <c r="H73" s="160"/>
      <c r="I73" s="161"/>
      <c r="J73" s="160"/>
      <c r="K73" s="161"/>
      <c r="L73" s="161"/>
      <c r="M73" s="161"/>
      <c r="N73" s="162"/>
      <c r="O73" s="162"/>
      <c r="P73" s="162"/>
      <c r="Q73" s="162"/>
      <c r="R73" s="161"/>
      <c r="S73" s="161"/>
      <c r="T73" s="161"/>
      <c r="U73" s="161"/>
      <c r="V73" s="161"/>
      <c r="W73" s="161"/>
      <c r="X73" s="161"/>
      <c r="Y73" s="161"/>
      <c r="Z73" s="163"/>
      <c r="AA73" s="163"/>
      <c r="AB73" s="163"/>
      <c r="AC73" s="163"/>
      <c r="AD73" s="163"/>
      <c r="AE73" s="163"/>
      <c r="AF73" s="163"/>
      <c r="AG73" s="163" t="s">
        <v>231</v>
      </c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ht="22.5" outlineLevel="1" x14ac:dyDescent="0.2">
      <c r="A74" s="179">
        <v>55</v>
      </c>
      <c r="B74" s="164" t="s">
        <v>327</v>
      </c>
      <c r="C74" s="165" t="s">
        <v>328</v>
      </c>
      <c r="D74" s="166" t="s">
        <v>219</v>
      </c>
      <c r="E74" s="183">
        <v>36.99</v>
      </c>
      <c r="F74" s="167"/>
      <c r="G74" s="168">
        <f>ROUND(E74*F74,2)</f>
        <v>0</v>
      </c>
      <c r="H74" s="160"/>
      <c r="I74" s="161"/>
      <c r="J74" s="160"/>
      <c r="K74" s="161"/>
      <c r="L74" s="161"/>
      <c r="M74" s="161"/>
      <c r="N74" s="162"/>
      <c r="O74" s="162"/>
      <c r="P74" s="162"/>
      <c r="Q74" s="162"/>
      <c r="R74" s="161"/>
      <c r="S74" s="161"/>
      <c r="T74" s="161"/>
      <c r="U74" s="161"/>
      <c r="V74" s="161"/>
      <c r="W74" s="161"/>
      <c r="X74" s="161"/>
      <c r="Y74" s="161"/>
      <c r="Z74" s="163"/>
      <c r="AA74" s="163"/>
      <c r="AB74" s="163"/>
      <c r="AC74" s="163"/>
      <c r="AD74" s="163"/>
      <c r="AE74" s="163"/>
      <c r="AF74" s="163"/>
      <c r="AG74" s="163" t="s">
        <v>231</v>
      </c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x14ac:dyDescent="0.2">
      <c r="C75" s="169"/>
      <c r="D75" s="15"/>
      <c r="AE75" s="138">
        <v>15</v>
      </c>
      <c r="AF75" s="138">
        <v>21</v>
      </c>
      <c r="AG75" s="138" t="s">
        <v>117</v>
      </c>
    </row>
    <row r="76" spans="1:60" x14ac:dyDescent="0.2">
      <c r="A76" s="180"/>
      <c r="B76" s="170" t="s">
        <v>30</v>
      </c>
      <c r="C76" s="171"/>
      <c r="D76" s="172"/>
      <c r="E76" s="173"/>
      <c r="F76" s="173"/>
      <c r="G76" s="174">
        <f>G8+G20+G27+G33+G36+G39+G41+G45+G49+G51+G59+G69</f>
        <v>0</v>
      </c>
      <c r="AE76" s="138">
        <f>SUMIF(L7:L74,AE75,G7:G74)</f>
        <v>0</v>
      </c>
      <c r="AF76" s="138">
        <f>SUMIF(L7:L74,AF75,G7:G74)</f>
        <v>0</v>
      </c>
      <c r="AG76" s="138" t="s">
        <v>130</v>
      </c>
    </row>
    <row r="77" spans="1:60" x14ac:dyDescent="0.2">
      <c r="C77" s="169"/>
      <c r="D77" s="15"/>
    </row>
    <row r="78" spans="1:60" x14ac:dyDescent="0.2">
      <c r="C78" s="169"/>
      <c r="D78" s="15"/>
    </row>
    <row r="79" spans="1:60" x14ac:dyDescent="0.2">
      <c r="A79" s="262" t="s">
        <v>131</v>
      </c>
      <c r="B79" s="262"/>
      <c r="C79" s="263"/>
      <c r="D79" s="15"/>
    </row>
    <row r="80" spans="1:60" x14ac:dyDescent="0.2">
      <c r="A80" s="243"/>
      <c r="B80" s="244"/>
      <c r="C80" s="245"/>
      <c r="D80" s="244"/>
      <c r="E80" s="244"/>
      <c r="F80" s="244"/>
      <c r="G80" s="246"/>
      <c r="AG80" s="138" t="s">
        <v>132</v>
      </c>
    </row>
    <row r="81" spans="1:33" x14ac:dyDescent="0.2">
      <c r="A81" s="247"/>
      <c r="B81" s="248"/>
      <c r="C81" s="249"/>
      <c r="D81" s="248"/>
      <c r="E81" s="248"/>
      <c r="F81" s="248"/>
      <c r="G81" s="250"/>
    </row>
    <row r="82" spans="1:33" x14ac:dyDescent="0.2">
      <c r="A82" s="247"/>
      <c r="B82" s="248"/>
      <c r="C82" s="249"/>
      <c r="D82" s="248"/>
      <c r="E82" s="248"/>
      <c r="F82" s="248"/>
      <c r="G82" s="250"/>
    </row>
    <row r="83" spans="1:33" x14ac:dyDescent="0.2">
      <c r="A83" s="247"/>
      <c r="B83" s="248"/>
      <c r="C83" s="249"/>
      <c r="D83" s="248"/>
      <c r="E83" s="248"/>
      <c r="F83" s="248"/>
      <c r="G83" s="250"/>
    </row>
    <row r="84" spans="1:33" x14ac:dyDescent="0.2">
      <c r="A84" s="251"/>
      <c r="B84" s="252"/>
      <c r="C84" s="253"/>
      <c r="D84" s="252"/>
      <c r="E84" s="252"/>
      <c r="F84" s="252"/>
      <c r="G84" s="254"/>
    </row>
    <row r="85" spans="1:33" x14ac:dyDescent="0.2">
      <c r="C85" s="169"/>
      <c r="D85" s="15"/>
    </row>
    <row r="86" spans="1:33" x14ac:dyDescent="0.2">
      <c r="C86" s="169"/>
      <c r="D86" s="15"/>
      <c r="AG86" s="138" t="s">
        <v>133</v>
      </c>
    </row>
    <row r="87" spans="1:33" x14ac:dyDescent="0.2">
      <c r="D87" s="15"/>
    </row>
    <row r="88" spans="1:33" x14ac:dyDescent="0.2">
      <c r="D88" s="15"/>
    </row>
    <row r="89" spans="1:33" x14ac:dyDescent="0.2">
      <c r="D89" s="15"/>
    </row>
    <row r="90" spans="1:33" x14ac:dyDescent="0.2">
      <c r="D90" s="15"/>
    </row>
    <row r="91" spans="1:33" x14ac:dyDescent="0.2">
      <c r="D91" s="15"/>
    </row>
    <row r="92" spans="1:33" x14ac:dyDescent="0.2">
      <c r="D92" s="15"/>
    </row>
    <row r="93" spans="1:33" x14ac:dyDescent="0.2">
      <c r="D93" s="15"/>
    </row>
    <row r="94" spans="1:33" x14ac:dyDescent="0.2">
      <c r="D94" s="15"/>
    </row>
    <row r="95" spans="1:33" x14ac:dyDescent="0.2">
      <c r="D95" s="15"/>
    </row>
    <row r="96" spans="1:33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80:G84"/>
    <mergeCell ref="A1:G1"/>
    <mergeCell ref="C2:G2"/>
    <mergeCell ref="C3:G3"/>
    <mergeCell ref="C4:G4"/>
    <mergeCell ref="A79:C7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B7BC-7D0C-4B49-9851-206C1A35F0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51</v>
      </c>
      <c r="C4" s="259" t="s">
        <v>52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68</v>
      </c>
      <c r="C8" s="148" t="s">
        <v>69</v>
      </c>
      <c r="D8" s="149"/>
      <c r="E8" s="150"/>
      <c r="F8" s="151"/>
      <c r="G8" s="152">
        <f>SUMIF(AG9:AG13,"&lt;&gt;NOR",G9:G13)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329</v>
      </c>
      <c r="C9" s="156" t="s">
        <v>330</v>
      </c>
      <c r="D9" s="157" t="s">
        <v>136</v>
      </c>
      <c r="E9" s="182">
        <v>5.508</v>
      </c>
      <c r="F9" s="158"/>
      <c r="G9" s="159">
        <f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123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78">
        <v>2</v>
      </c>
      <c r="B10" s="155" t="s">
        <v>331</v>
      </c>
      <c r="C10" s="156" t="s">
        <v>332</v>
      </c>
      <c r="D10" s="157" t="s">
        <v>136</v>
      </c>
      <c r="E10" s="182">
        <v>5.508</v>
      </c>
      <c r="F10" s="158"/>
      <c r="G10" s="159">
        <f>ROUND(E10*F10,2)</f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123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78">
        <v>3</v>
      </c>
      <c r="B11" s="155" t="s">
        <v>333</v>
      </c>
      <c r="C11" s="156" t="s">
        <v>334</v>
      </c>
      <c r="D11" s="157" t="s">
        <v>136</v>
      </c>
      <c r="E11" s="182">
        <v>5.508</v>
      </c>
      <c r="F11" s="158"/>
      <c r="G11" s="159">
        <f>ROUND(E11*F11,2)</f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123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78">
        <v>4</v>
      </c>
      <c r="B12" s="155" t="s">
        <v>146</v>
      </c>
      <c r="C12" s="156" t="s">
        <v>147</v>
      </c>
      <c r="D12" s="157" t="s">
        <v>136</v>
      </c>
      <c r="E12" s="182">
        <v>5.508</v>
      </c>
      <c r="F12" s="158"/>
      <c r="G12" s="159">
        <f>ROUND(E12*F12,2)</f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123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78">
        <v>5</v>
      </c>
      <c r="B13" s="155" t="s">
        <v>148</v>
      </c>
      <c r="C13" s="156" t="s">
        <v>149</v>
      </c>
      <c r="D13" s="157" t="s">
        <v>136</v>
      </c>
      <c r="E13" s="182">
        <v>5.508</v>
      </c>
      <c r="F13" s="158"/>
      <c r="G13" s="159">
        <f>ROUND(E13*F13,2)</f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123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x14ac:dyDescent="0.2">
      <c r="A14" s="177" t="s">
        <v>118</v>
      </c>
      <c r="B14" s="147" t="s">
        <v>70</v>
      </c>
      <c r="C14" s="148" t="s">
        <v>71</v>
      </c>
      <c r="D14" s="149"/>
      <c r="E14" s="184"/>
      <c r="F14" s="151"/>
      <c r="G14" s="152">
        <f>SUMIF(AG15:AG18,"&lt;&gt;NOR",G15:G18)</f>
        <v>0</v>
      </c>
      <c r="H14" s="153"/>
      <c r="I14" s="153"/>
      <c r="J14" s="153"/>
      <c r="K14" s="153"/>
      <c r="L14" s="153"/>
      <c r="M14" s="153"/>
      <c r="N14" s="154"/>
      <c r="O14" s="154"/>
      <c r="P14" s="154"/>
      <c r="Q14" s="154"/>
      <c r="R14" s="153"/>
      <c r="S14" s="153"/>
      <c r="T14" s="153"/>
      <c r="U14" s="153"/>
      <c r="V14" s="153"/>
      <c r="W14" s="153"/>
      <c r="X14" s="153"/>
      <c r="Y14" s="153"/>
      <c r="AG14" s="138" t="s">
        <v>119</v>
      </c>
    </row>
    <row r="15" spans="1:60" outlineLevel="1" x14ac:dyDescent="0.2">
      <c r="A15" s="178">
        <v>6</v>
      </c>
      <c r="B15" s="155" t="s">
        <v>335</v>
      </c>
      <c r="C15" s="156" t="s">
        <v>336</v>
      </c>
      <c r="D15" s="157" t="s">
        <v>136</v>
      </c>
      <c r="E15" s="182">
        <v>6.12</v>
      </c>
      <c r="F15" s="158"/>
      <c r="G15" s="159">
        <f>ROUND(E15*F15,2)</f>
        <v>0</v>
      </c>
      <c r="H15" s="160"/>
      <c r="I15" s="161"/>
      <c r="J15" s="160"/>
      <c r="K15" s="161"/>
      <c r="L15" s="161"/>
      <c r="M15" s="161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 t="s">
        <v>123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78">
        <v>7</v>
      </c>
      <c r="B16" s="155" t="s">
        <v>337</v>
      </c>
      <c r="C16" s="156" t="s">
        <v>338</v>
      </c>
      <c r="D16" s="157" t="s">
        <v>153</v>
      </c>
      <c r="E16" s="182">
        <v>4.8</v>
      </c>
      <c r="F16" s="158"/>
      <c r="G16" s="159">
        <f>ROUND(E16*F16,2)</f>
        <v>0</v>
      </c>
      <c r="H16" s="160"/>
      <c r="I16" s="161"/>
      <c r="J16" s="160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123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78">
        <v>8</v>
      </c>
      <c r="B17" s="155" t="s">
        <v>339</v>
      </c>
      <c r="C17" s="156" t="s">
        <v>340</v>
      </c>
      <c r="D17" s="157" t="s">
        <v>153</v>
      </c>
      <c r="E17" s="182">
        <v>4.8</v>
      </c>
      <c r="F17" s="158"/>
      <c r="G17" s="159">
        <f>ROUND(E17*F17,2)</f>
        <v>0</v>
      </c>
      <c r="H17" s="160"/>
      <c r="I17" s="161"/>
      <c r="J17" s="160"/>
      <c r="K17" s="161"/>
      <c r="L17" s="161"/>
      <c r="M17" s="161"/>
      <c r="N17" s="162"/>
      <c r="O17" s="162"/>
      <c r="P17" s="162"/>
      <c r="Q17" s="162"/>
      <c r="R17" s="161"/>
      <c r="S17" s="161"/>
      <c r="T17" s="161"/>
      <c r="U17" s="161"/>
      <c r="V17" s="161"/>
      <c r="W17" s="161"/>
      <c r="X17" s="161"/>
      <c r="Y17" s="161"/>
      <c r="Z17" s="163"/>
      <c r="AA17" s="163"/>
      <c r="AB17" s="163"/>
      <c r="AC17" s="163"/>
      <c r="AD17" s="163"/>
      <c r="AE17" s="163"/>
      <c r="AF17" s="163"/>
      <c r="AG17" s="163" t="s">
        <v>123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78">
        <v>9</v>
      </c>
      <c r="B18" s="155" t="s">
        <v>341</v>
      </c>
      <c r="C18" s="156" t="s">
        <v>342</v>
      </c>
      <c r="D18" s="157" t="s">
        <v>219</v>
      </c>
      <c r="E18" s="182">
        <v>0.122</v>
      </c>
      <c r="F18" s="158"/>
      <c r="G18" s="159">
        <f>ROUND(E18*F18,2)</f>
        <v>0</v>
      </c>
      <c r="H18" s="160"/>
      <c r="I18" s="161"/>
      <c r="J18" s="160"/>
      <c r="K18" s="161"/>
      <c r="L18" s="161"/>
      <c r="M18" s="161"/>
      <c r="N18" s="162"/>
      <c r="O18" s="162"/>
      <c r="P18" s="162"/>
      <c r="Q18" s="162"/>
      <c r="R18" s="161"/>
      <c r="S18" s="161"/>
      <c r="T18" s="161"/>
      <c r="U18" s="161"/>
      <c r="V18" s="161"/>
      <c r="W18" s="161"/>
      <c r="X18" s="161"/>
      <c r="Y18" s="161"/>
      <c r="Z18" s="163"/>
      <c r="AA18" s="163"/>
      <c r="AB18" s="163"/>
      <c r="AC18" s="163"/>
      <c r="AD18" s="163"/>
      <c r="AE18" s="163"/>
      <c r="AF18" s="163"/>
      <c r="AG18" s="163" t="s">
        <v>123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x14ac:dyDescent="0.2">
      <c r="A19" s="177" t="s">
        <v>118</v>
      </c>
      <c r="B19" s="147" t="s">
        <v>74</v>
      </c>
      <c r="C19" s="148" t="s">
        <v>75</v>
      </c>
      <c r="D19" s="149"/>
      <c r="E19" s="184"/>
      <c r="F19" s="151"/>
      <c r="G19" s="152">
        <f>SUMIF(AG20:AG24,"&lt;&gt;NOR",G20:G24)</f>
        <v>0</v>
      </c>
      <c r="H19" s="153"/>
      <c r="I19" s="153"/>
      <c r="J19" s="153"/>
      <c r="K19" s="153"/>
      <c r="L19" s="153"/>
      <c r="M19" s="153"/>
      <c r="N19" s="154"/>
      <c r="O19" s="154"/>
      <c r="P19" s="154"/>
      <c r="Q19" s="154"/>
      <c r="R19" s="153"/>
      <c r="S19" s="153"/>
      <c r="T19" s="153"/>
      <c r="U19" s="153"/>
      <c r="V19" s="153"/>
      <c r="W19" s="153"/>
      <c r="X19" s="153"/>
      <c r="Y19" s="153"/>
      <c r="AG19" s="138" t="s">
        <v>119</v>
      </c>
    </row>
    <row r="20" spans="1:60" outlineLevel="1" x14ac:dyDescent="0.2">
      <c r="A20" s="178">
        <v>10</v>
      </c>
      <c r="B20" s="155" t="s">
        <v>262</v>
      </c>
      <c r="C20" s="156" t="s">
        <v>263</v>
      </c>
      <c r="D20" s="157" t="s">
        <v>153</v>
      </c>
      <c r="E20" s="182">
        <v>2.2400000000000002</v>
      </c>
      <c r="F20" s="158"/>
      <c r="G20" s="159">
        <f>ROUND(E20*F20,2)</f>
        <v>0</v>
      </c>
      <c r="H20" s="160"/>
      <c r="I20" s="161"/>
      <c r="J20" s="160"/>
      <c r="K20" s="161"/>
      <c r="L20" s="161"/>
      <c r="M20" s="161"/>
      <c r="N20" s="162"/>
      <c r="O20" s="162"/>
      <c r="P20" s="162"/>
      <c r="Q20" s="162"/>
      <c r="R20" s="161"/>
      <c r="S20" s="161"/>
      <c r="T20" s="161"/>
      <c r="U20" s="161"/>
      <c r="V20" s="161"/>
      <c r="W20" s="161"/>
      <c r="X20" s="161"/>
      <c r="Y20" s="161"/>
      <c r="Z20" s="163"/>
      <c r="AA20" s="163"/>
      <c r="AB20" s="163"/>
      <c r="AC20" s="163"/>
      <c r="AD20" s="163"/>
      <c r="AE20" s="163"/>
      <c r="AF20" s="163"/>
      <c r="AG20" s="163" t="s">
        <v>123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78">
        <v>11</v>
      </c>
      <c r="B21" s="155" t="s">
        <v>264</v>
      </c>
      <c r="C21" s="156" t="s">
        <v>265</v>
      </c>
      <c r="D21" s="157" t="s">
        <v>153</v>
      </c>
      <c r="E21" s="182">
        <v>2.2400000000000002</v>
      </c>
      <c r="F21" s="158"/>
      <c r="G21" s="159">
        <f>ROUND(E21*F21,2)</f>
        <v>0</v>
      </c>
      <c r="H21" s="160"/>
      <c r="I21" s="161"/>
      <c r="J21" s="160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137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22.5" outlineLevel="1" x14ac:dyDescent="0.2">
      <c r="A22" s="178">
        <v>12</v>
      </c>
      <c r="B22" s="155" t="s">
        <v>266</v>
      </c>
      <c r="C22" s="156" t="s">
        <v>267</v>
      </c>
      <c r="D22" s="157" t="s">
        <v>153</v>
      </c>
      <c r="E22" s="182">
        <v>2.2400000000000002</v>
      </c>
      <c r="F22" s="158"/>
      <c r="G22" s="159">
        <f>ROUND(E22*F22,2)</f>
        <v>0</v>
      </c>
      <c r="H22" s="160"/>
      <c r="I22" s="161"/>
      <c r="J22" s="160"/>
      <c r="K22" s="161"/>
      <c r="L22" s="161"/>
      <c r="M22" s="161"/>
      <c r="N22" s="162"/>
      <c r="O22" s="162"/>
      <c r="P22" s="162"/>
      <c r="Q22" s="162"/>
      <c r="R22" s="161"/>
      <c r="S22" s="161"/>
      <c r="T22" s="161"/>
      <c r="U22" s="161"/>
      <c r="V22" s="161"/>
      <c r="W22" s="161"/>
      <c r="X22" s="161"/>
      <c r="Y22" s="161"/>
      <c r="Z22" s="163"/>
      <c r="AA22" s="163"/>
      <c r="AB22" s="163"/>
      <c r="AC22" s="163"/>
      <c r="AD22" s="163"/>
      <c r="AE22" s="163"/>
      <c r="AF22" s="163"/>
      <c r="AG22" s="163" t="s">
        <v>137</v>
      </c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22.5" outlineLevel="1" x14ac:dyDescent="0.2">
      <c r="A23" s="178">
        <v>13</v>
      </c>
      <c r="B23" s="155" t="s">
        <v>268</v>
      </c>
      <c r="C23" s="156" t="s">
        <v>269</v>
      </c>
      <c r="D23" s="157" t="s">
        <v>153</v>
      </c>
      <c r="E23" s="182">
        <v>2.2400000000000002</v>
      </c>
      <c r="F23" s="158"/>
      <c r="G23" s="159">
        <f>ROUND(E23*F23,2)</f>
        <v>0</v>
      </c>
      <c r="H23" s="160"/>
      <c r="I23" s="161"/>
      <c r="J23" s="160"/>
      <c r="K23" s="161"/>
      <c r="L23" s="161"/>
      <c r="M23" s="161"/>
      <c r="N23" s="162"/>
      <c r="O23" s="162"/>
      <c r="P23" s="162"/>
      <c r="Q23" s="162"/>
      <c r="R23" s="161"/>
      <c r="S23" s="161"/>
      <c r="T23" s="161"/>
      <c r="U23" s="161"/>
      <c r="V23" s="161"/>
      <c r="W23" s="161"/>
      <c r="X23" s="161"/>
      <c r="Y23" s="161"/>
      <c r="Z23" s="163"/>
      <c r="AA23" s="163"/>
      <c r="AB23" s="163"/>
      <c r="AC23" s="163"/>
      <c r="AD23" s="163"/>
      <c r="AE23" s="163"/>
      <c r="AF23" s="163"/>
      <c r="AG23" s="163" t="s">
        <v>137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78">
        <v>14</v>
      </c>
      <c r="B24" s="155" t="s">
        <v>270</v>
      </c>
      <c r="C24" s="156" t="s">
        <v>271</v>
      </c>
      <c r="D24" s="157" t="s">
        <v>153</v>
      </c>
      <c r="E24" s="182">
        <v>2.2400000000000002</v>
      </c>
      <c r="F24" s="158"/>
      <c r="G24" s="159">
        <f>ROUND(E24*F24,2)</f>
        <v>0</v>
      </c>
      <c r="H24" s="160"/>
      <c r="I24" s="161"/>
      <c r="J24" s="160"/>
      <c r="K24" s="161"/>
      <c r="L24" s="161"/>
      <c r="M24" s="161"/>
      <c r="N24" s="162"/>
      <c r="O24" s="162"/>
      <c r="P24" s="162"/>
      <c r="Q24" s="162"/>
      <c r="R24" s="161"/>
      <c r="S24" s="161"/>
      <c r="T24" s="161"/>
      <c r="U24" s="161"/>
      <c r="V24" s="161"/>
      <c r="W24" s="161"/>
      <c r="X24" s="161"/>
      <c r="Y24" s="161"/>
      <c r="Z24" s="163"/>
      <c r="AA24" s="163"/>
      <c r="AB24" s="163"/>
      <c r="AC24" s="163"/>
      <c r="AD24" s="163"/>
      <c r="AE24" s="163"/>
      <c r="AF24" s="163"/>
      <c r="AG24" s="163" t="s">
        <v>137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x14ac:dyDescent="0.2">
      <c r="A25" s="177" t="s">
        <v>118</v>
      </c>
      <c r="B25" s="147" t="s">
        <v>78</v>
      </c>
      <c r="C25" s="148" t="s">
        <v>276</v>
      </c>
      <c r="D25" s="149"/>
      <c r="E25" s="184"/>
      <c r="F25" s="151"/>
      <c r="G25" s="152">
        <f>SUMIF(AG26:AG27,"&lt;&gt;NOR",G26:G27)</f>
        <v>0</v>
      </c>
      <c r="H25" s="153"/>
      <c r="I25" s="153"/>
      <c r="J25" s="153"/>
      <c r="K25" s="153"/>
      <c r="L25" s="153"/>
      <c r="M25" s="153"/>
      <c r="N25" s="154"/>
      <c r="O25" s="154"/>
      <c r="P25" s="154"/>
      <c r="Q25" s="154"/>
      <c r="R25" s="153"/>
      <c r="S25" s="153"/>
      <c r="T25" s="153"/>
      <c r="U25" s="153"/>
      <c r="V25" s="153"/>
      <c r="W25" s="153"/>
      <c r="X25" s="153"/>
      <c r="Y25" s="153"/>
      <c r="AG25" s="138" t="s">
        <v>119</v>
      </c>
    </row>
    <row r="26" spans="1:60" outlineLevel="1" x14ac:dyDescent="0.2">
      <c r="A26" s="178">
        <v>15</v>
      </c>
      <c r="B26" s="155" t="s">
        <v>343</v>
      </c>
      <c r="C26" s="156" t="s">
        <v>344</v>
      </c>
      <c r="D26" s="157" t="s">
        <v>209</v>
      </c>
      <c r="E26" s="182">
        <v>2</v>
      </c>
      <c r="F26" s="158"/>
      <c r="G26" s="159">
        <f>ROUND(E26*F26,2)</f>
        <v>0</v>
      </c>
      <c r="H26" s="160"/>
      <c r="I26" s="161"/>
      <c r="J26" s="160"/>
      <c r="K26" s="161"/>
      <c r="L26" s="161"/>
      <c r="M26" s="161"/>
      <c r="N26" s="162"/>
      <c r="O26" s="162"/>
      <c r="P26" s="162"/>
      <c r="Q26" s="162"/>
      <c r="R26" s="161"/>
      <c r="S26" s="161"/>
      <c r="T26" s="161"/>
      <c r="U26" s="161"/>
      <c r="V26" s="161"/>
      <c r="W26" s="161"/>
      <c r="X26" s="161"/>
      <c r="Y26" s="161"/>
      <c r="Z26" s="163"/>
      <c r="AA26" s="163"/>
      <c r="AB26" s="163"/>
      <c r="AC26" s="163"/>
      <c r="AD26" s="163"/>
      <c r="AE26" s="163"/>
      <c r="AF26" s="163"/>
      <c r="AG26" s="163" t="s">
        <v>212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ht="22.5" outlineLevel="1" x14ac:dyDescent="0.2">
      <c r="A27" s="178">
        <v>16</v>
      </c>
      <c r="B27" s="155" t="s">
        <v>345</v>
      </c>
      <c r="C27" s="156" t="s">
        <v>346</v>
      </c>
      <c r="D27" s="157" t="s">
        <v>209</v>
      </c>
      <c r="E27" s="182">
        <v>3</v>
      </c>
      <c r="F27" s="158"/>
      <c r="G27" s="159">
        <f>ROUND(E27*F27,2)</f>
        <v>0</v>
      </c>
      <c r="H27" s="160"/>
      <c r="I27" s="161"/>
      <c r="J27" s="160"/>
      <c r="K27" s="161"/>
      <c r="L27" s="161"/>
      <c r="M27" s="161"/>
      <c r="N27" s="162"/>
      <c r="O27" s="162"/>
      <c r="P27" s="162"/>
      <c r="Q27" s="162"/>
      <c r="R27" s="161"/>
      <c r="S27" s="161"/>
      <c r="T27" s="161"/>
      <c r="U27" s="161"/>
      <c r="V27" s="161"/>
      <c r="W27" s="161"/>
      <c r="X27" s="161"/>
      <c r="Y27" s="161"/>
      <c r="Z27" s="163"/>
      <c r="AA27" s="163"/>
      <c r="AB27" s="163"/>
      <c r="AC27" s="163"/>
      <c r="AD27" s="163"/>
      <c r="AE27" s="163"/>
      <c r="AF27" s="163"/>
      <c r="AG27" s="163" t="s">
        <v>212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x14ac:dyDescent="0.2">
      <c r="A28" s="177" t="s">
        <v>118</v>
      </c>
      <c r="B28" s="147" t="s">
        <v>86</v>
      </c>
      <c r="C28" s="148" t="s">
        <v>87</v>
      </c>
      <c r="D28" s="149"/>
      <c r="E28" s="184"/>
      <c r="F28" s="151"/>
      <c r="G28" s="152">
        <f>SUMIF(AG29:AG31,"&lt;&gt;NOR",G29:G31)</f>
        <v>0</v>
      </c>
      <c r="H28" s="153"/>
      <c r="I28" s="153"/>
      <c r="J28" s="153"/>
      <c r="K28" s="153"/>
      <c r="L28" s="153"/>
      <c r="M28" s="153"/>
      <c r="N28" s="154"/>
      <c r="O28" s="154"/>
      <c r="P28" s="154"/>
      <c r="Q28" s="154"/>
      <c r="R28" s="153"/>
      <c r="S28" s="153"/>
      <c r="T28" s="153"/>
      <c r="U28" s="153"/>
      <c r="V28" s="153"/>
      <c r="W28" s="153"/>
      <c r="X28" s="153"/>
      <c r="Y28" s="153"/>
      <c r="AG28" s="138" t="s">
        <v>119</v>
      </c>
    </row>
    <row r="29" spans="1:60" outlineLevel="1" x14ac:dyDescent="0.2">
      <c r="A29" s="178">
        <v>17</v>
      </c>
      <c r="B29" s="155" t="s">
        <v>290</v>
      </c>
      <c r="C29" s="156" t="s">
        <v>291</v>
      </c>
      <c r="D29" s="157" t="s">
        <v>156</v>
      </c>
      <c r="E29" s="182">
        <v>12</v>
      </c>
      <c r="F29" s="158"/>
      <c r="G29" s="159">
        <f>ROUND(E29*F29,2)</f>
        <v>0</v>
      </c>
      <c r="H29" s="160"/>
      <c r="I29" s="161"/>
      <c r="J29" s="160"/>
      <c r="K29" s="161"/>
      <c r="L29" s="161"/>
      <c r="M29" s="161"/>
      <c r="N29" s="162"/>
      <c r="O29" s="162"/>
      <c r="P29" s="162"/>
      <c r="Q29" s="162"/>
      <c r="R29" s="161"/>
      <c r="S29" s="161"/>
      <c r="T29" s="161"/>
      <c r="U29" s="161"/>
      <c r="V29" s="161"/>
      <c r="W29" s="161"/>
      <c r="X29" s="161"/>
      <c r="Y29" s="161"/>
      <c r="Z29" s="163"/>
      <c r="AA29" s="163"/>
      <c r="AB29" s="163"/>
      <c r="AC29" s="163"/>
      <c r="AD29" s="163"/>
      <c r="AE29" s="163"/>
      <c r="AF29" s="163"/>
      <c r="AG29" s="163" t="s">
        <v>123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78">
        <v>18</v>
      </c>
      <c r="B30" s="155" t="s">
        <v>286</v>
      </c>
      <c r="C30" s="156" t="s">
        <v>287</v>
      </c>
      <c r="D30" s="157" t="s">
        <v>153</v>
      </c>
      <c r="E30" s="182">
        <v>4.5</v>
      </c>
      <c r="F30" s="158"/>
      <c r="G30" s="159">
        <f>ROUND(E30*F30,2)</f>
        <v>0</v>
      </c>
      <c r="H30" s="160"/>
      <c r="I30" s="161"/>
      <c r="J30" s="160"/>
      <c r="K30" s="161"/>
      <c r="L30" s="161"/>
      <c r="M30" s="161"/>
      <c r="N30" s="162"/>
      <c r="O30" s="162"/>
      <c r="P30" s="162"/>
      <c r="Q30" s="162"/>
      <c r="R30" s="161"/>
      <c r="S30" s="161"/>
      <c r="T30" s="161"/>
      <c r="U30" s="161"/>
      <c r="V30" s="161"/>
      <c r="W30" s="161"/>
      <c r="X30" s="161"/>
      <c r="Y30" s="161"/>
      <c r="Z30" s="163"/>
      <c r="AA30" s="163"/>
      <c r="AB30" s="163"/>
      <c r="AC30" s="163"/>
      <c r="AD30" s="163"/>
      <c r="AE30" s="163"/>
      <c r="AF30" s="163"/>
      <c r="AG30" s="163" t="s">
        <v>123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78">
        <v>19</v>
      </c>
      <c r="B31" s="155" t="s">
        <v>288</v>
      </c>
      <c r="C31" s="156" t="s">
        <v>289</v>
      </c>
      <c r="D31" s="157" t="s">
        <v>153</v>
      </c>
      <c r="E31" s="182">
        <v>4.5</v>
      </c>
      <c r="F31" s="158"/>
      <c r="G31" s="159">
        <f>ROUND(E31*F31,2)</f>
        <v>0</v>
      </c>
      <c r="H31" s="160"/>
      <c r="I31" s="161"/>
      <c r="J31" s="160"/>
      <c r="K31" s="161"/>
      <c r="L31" s="161"/>
      <c r="M31" s="161"/>
      <c r="N31" s="162"/>
      <c r="O31" s="162"/>
      <c r="P31" s="162"/>
      <c r="Q31" s="162"/>
      <c r="R31" s="161"/>
      <c r="S31" s="161"/>
      <c r="T31" s="161"/>
      <c r="U31" s="161"/>
      <c r="V31" s="161"/>
      <c r="W31" s="161"/>
      <c r="X31" s="161"/>
      <c r="Y31" s="161"/>
      <c r="Z31" s="163"/>
      <c r="AA31" s="163"/>
      <c r="AB31" s="163"/>
      <c r="AC31" s="163"/>
      <c r="AD31" s="163"/>
      <c r="AE31" s="163"/>
      <c r="AF31" s="163"/>
      <c r="AG31" s="163" t="s">
        <v>123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x14ac:dyDescent="0.2">
      <c r="A32" s="177" t="s">
        <v>118</v>
      </c>
      <c r="B32" s="147" t="s">
        <v>88</v>
      </c>
      <c r="C32" s="148" t="s">
        <v>89</v>
      </c>
      <c r="D32" s="149"/>
      <c r="E32" s="184"/>
      <c r="F32" s="151"/>
      <c r="G32" s="152">
        <f>SUMIF(AG33:AG33,"&lt;&gt;NOR",G33:G33)</f>
        <v>0</v>
      </c>
      <c r="H32" s="153"/>
      <c r="I32" s="153"/>
      <c r="J32" s="153"/>
      <c r="K32" s="153"/>
      <c r="L32" s="153"/>
      <c r="M32" s="153"/>
      <c r="N32" s="154"/>
      <c r="O32" s="154"/>
      <c r="P32" s="154"/>
      <c r="Q32" s="154"/>
      <c r="R32" s="153"/>
      <c r="S32" s="153"/>
      <c r="T32" s="153"/>
      <c r="U32" s="153"/>
      <c r="V32" s="153"/>
      <c r="W32" s="153"/>
      <c r="X32" s="153"/>
      <c r="Y32" s="153"/>
      <c r="AG32" s="138" t="s">
        <v>119</v>
      </c>
    </row>
    <row r="33" spans="1:60" outlineLevel="1" x14ac:dyDescent="0.2">
      <c r="A33" s="178">
        <v>20</v>
      </c>
      <c r="B33" s="155" t="s">
        <v>217</v>
      </c>
      <c r="C33" s="156" t="s">
        <v>218</v>
      </c>
      <c r="D33" s="157" t="s">
        <v>219</v>
      </c>
      <c r="E33" s="182">
        <v>17.71</v>
      </c>
      <c r="F33" s="158"/>
      <c r="G33" s="159">
        <f>ROUND(E33*F33,2)</f>
        <v>0</v>
      </c>
      <c r="H33" s="160"/>
      <c r="I33" s="161"/>
      <c r="J33" s="160"/>
      <c r="K33" s="161"/>
      <c r="L33" s="161"/>
      <c r="M33" s="161"/>
      <c r="N33" s="162"/>
      <c r="O33" s="162"/>
      <c r="P33" s="162"/>
      <c r="Q33" s="162"/>
      <c r="R33" s="161"/>
      <c r="S33" s="161"/>
      <c r="T33" s="161"/>
      <c r="U33" s="161"/>
      <c r="V33" s="161"/>
      <c r="W33" s="161"/>
      <c r="X33" s="161"/>
      <c r="Y33" s="161"/>
      <c r="Z33" s="163"/>
      <c r="AA33" s="163"/>
      <c r="AB33" s="163"/>
      <c r="AC33" s="163"/>
      <c r="AD33" s="163"/>
      <c r="AE33" s="163"/>
      <c r="AF33" s="163"/>
      <c r="AG33" s="163" t="s">
        <v>220</v>
      </c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x14ac:dyDescent="0.2">
      <c r="A34" s="177" t="s">
        <v>118</v>
      </c>
      <c r="B34" s="147" t="s">
        <v>102</v>
      </c>
      <c r="C34" s="148" t="s">
        <v>103</v>
      </c>
      <c r="D34" s="149"/>
      <c r="E34" s="184"/>
      <c r="F34" s="151"/>
      <c r="G34" s="152">
        <f>SUMIF(AG35:AG39,"&lt;&gt;NOR",G35:G39)</f>
        <v>0</v>
      </c>
      <c r="H34" s="153"/>
      <c r="I34" s="153"/>
      <c r="J34" s="153"/>
      <c r="K34" s="153"/>
      <c r="L34" s="153"/>
      <c r="M34" s="153"/>
      <c r="N34" s="154"/>
      <c r="O34" s="154"/>
      <c r="P34" s="154"/>
      <c r="Q34" s="154"/>
      <c r="R34" s="153"/>
      <c r="S34" s="153"/>
      <c r="T34" s="153"/>
      <c r="U34" s="153"/>
      <c r="V34" s="153"/>
      <c r="W34" s="153"/>
      <c r="X34" s="153"/>
      <c r="Y34" s="153"/>
      <c r="AG34" s="138" t="s">
        <v>119</v>
      </c>
    </row>
    <row r="35" spans="1:60" outlineLevel="1" x14ac:dyDescent="0.2">
      <c r="A35" s="178">
        <v>21</v>
      </c>
      <c r="B35" s="155" t="s">
        <v>229</v>
      </c>
      <c r="C35" s="156" t="s">
        <v>230</v>
      </c>
      <c r="D35" s="157" t="s">
        <v>219</v>
      </c>
      <c r="E35" s="182">
        <v>85.536000000000001</v>
      </c>
      <c r="F35" s="158"/>
      <c r="G35" s="159">
        <f>ROUND(E35*F35,2)</f>
        <v>0</v>
      </c>
      <c r="H35" s="160"/>
      <c r="I35" s="161"/>
      <c r="J35" s="160"/>
      <c r="K35" s="161"/>
      <c r="L35" s="161"/>
      <c r="M35" s="161"/>
      <c r="N35" s="162"/>
      <c r="O35" s="162"/>
      <c r="P35" s="162"/>
      <c r="Q35" s="162"/>
      <c r="R35" s="161"/>
      <c r="S35" s="161"/>
      <c r="T35" s="161"/>
      <c r="U35" s="161"/>
      <c r="V35" s="161"/>
      <c r="W35" s="161"/>
      <c r="X35" s="161"/>
      <c r="Y35" s="161"/>
      <c r="Z35" s="163"/>
      <c r="AA35" s="163"/>
      <c r="AB35" s="163"/>
      <c r="AC35" s="163"/>
      <c r="AD35" s="163"/>
      <c r="AE35" s="163"/>
      <c r="AF35" s="163"/>
      <c r="AG35" s="163" t="s">
        <v>231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78">
        <v>22</v>
      </c>
      <c r="B36" s="155" t="s">
        <v>232</v>
      </c>
      <c r="C36" s="156" t="s">
        <v>233</v>
      </c>
      <c r="D36" s="157" t="s">
        <v>219</v>
      </c>
      <c r="E36" s="182">
        <v>3.5640000000000001</v>
      </c>
      <c r="F36" s="158"/>
      <c r="G36" s="159">
        <f>ROUND(E36*F36,2)</f>
        <v>0</v>
      </c>
      <c r="H36" s="160"/>
      <c r="I36" s="161"/>
      <c r="J36" s="160"/>
      <c r="K36" s="161"/>
      <c r="L36" s="161"/>
      <c r="M36" s="161"/>
      <c r="N36" s="162"/>
      <c r="O36" s="162"/>
      <c r="P36" s="162"/>
      <c r="Q36" s="162"/>
      <c r="R36" s="161"/>
      <c r="S36" s="161"/>
      <c r="T36" s="161"/>
      <c r="U36" s="161"/>
      <c r="V36" s="161"/>
      <c r="W36" s="161"/>
      <c r="X36" s="161"/>
      <c r="Y36" s="161"/>
      <c r="Z36" s="163"/>
      <c r="AA36" s="163"/>
      <c r="AB36" s="163"/>
      <c r="AC36" s="163"/>
      <c r="AD36" s="163"/>
      <c r="AE36" s="163"/>
      <c r="AF36" s="163"/>
      <c r="AG36" s="163" t="s">
        <v>231</v>
      </c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78">
        <v>23</v>
      </c>
      <c r="B37" s="155" t="s">
        <v>234</v>
      </c>
      <c r="C37" s="156" t="s">
        <v>235</v>
      </c>
      <c r="D37" s="157" t="s">
        <v>219</v>
      </c>
      <c r="E37" s="182">
        <v>3.5640000000000001</v>
      </c>
      <c r="F37" s="158"/>
      <c r="G37" s="159">
        <f>ROUND(E37*F37,2)</f>
        <v>0</v>
      </c>
      <c r="H37" s="160"/>
      <c r="I37" s="161"/>
      <c r="J37" s="160"/>
      <c r="K37" s="161"/>
      <c r="L37" s="161"/>
      <c r="M37" s="161"/>
      <c r="N37" s="162"/>
      <c r="O37" s="162"/>
      <c r="P37" s="162"/>
      <c r="Q37" s="162"/>
      <c r="R37" s="161"/>
      <c r="S37" s="161"/>
      <c r="T37" s="161"/>
      <c r="U37" s="161"/>
      <c r="V37" s="161"/>
      <c r="W37" s="161"/>
      <c r="X37" s="161"/>
      <c r="Y37" s="161"/>
      <c r="Z37" s="163"/>
      <c r="AA37" s="163"/>
      <c r="AB37" s="163"/>
      <c r="AC37" s="163"/>
      <c r="AD37" s="163"/>
      <c r="AE37" s="163"/>
      <c r="AF37" s="163"/>
      <c r="AG37" s="163" t="s">
        <v>231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78">
        <v>24</v>
      </c>
      <c r="B38" s="155" t="s">
        <v>236</v>
      </c>
      <c r="C38" s="156" t="s">
        <v>237</v>
      </c>
      <c r="D38" s="157" t="s">
        <v>219</v>
      </c>
      <c r="E38" s="182">
        <v>3.5640000000000001</v>
      </c>
      <c r="F38" s="158"/>
      <c r="G38" s="159">
        <f>ROUND(E38*F38,2)</f>
        <v>0</v>
      </c>
      <c r="H38" s="160"/>
      <c r="I38" s="161"/>
      <c r="J38" s="160"/>
      <c r="K38" s="161"/>
      <c r="L38" s="161"/>
      <c r="M38" s="161"/>
      <c r="N38" s="162"/>
      <c r="O38" s="162"/>
      <c r="P38" s="162"/>
      <c r="Q38" s="162"/>
      <c r="R38" s="161"/>
      <c r="S38" s="161"/>
      <c r="T38" s="161"/>
      <c r="U38" s="161"/>
      <c r="V38" s="161"/>
      <c r="W38" s="161"/>
      <c r="X38" s="161"/>
      <c r="Y38" s="161"/>
      <c r="Z38" s="163"/>
      <c r="AA38" s="163"/>
      <c r="AB38" s="163"/>
      <c r="AC38" s="163"/>
      <c r="AD38" s="163"/>
      <c r="AE38" s="163"/>
      <c r="AF38" s="163"/>
      <c r="AG38" s="163" t="s">
        <v>231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ht="22.5" outlineLevel="1" x14ac:dyDescent="0.2">
      <c r="A39" s="179">
        <v>25</v>
      </c>
      <c r="B39" s="164" t="s">
        <v>327</v>
      </c>
      <c r="C39" s="165" t="s">
        <v>328</v>
      </c>
      <c r="D39" s="166" t="s">
        <v>219</v>
      </c>
      <c r="E39" s="183">
        <v>3.5640000000000001</v>
      </c>
      <c r="F39" s="167"/>
      <c r="G39" s="168">
        <f>ROUND(E39*F39,2)</f>
        <v>0</v>
      </c>
      <c r="H39" s="160"/>
      <c r="I39" s="161"/>
      <c r="J39" s="160"/>
      <c r="K39" s="161"/>
      <c r="L39" s="161"/>
      <c r="M39" s="161"/>
      <c r="N39" s="162"/>
      <c r="O39" s="162"/>
      <c r="P39" s="162"/>
      <c r="Q39" s="162"/>
      <c r="R39" s="161"/>
      <c r="S39" s="161"/>
      <c r="T39" s="161"/>
      <c r="U39" s="161"/>
      <c r="V39" s="161"/>
      <c r="W39" s="161"/>
      <c r="X39" s="161"/>
      <c r="Y39" s="161"/>
      <c r="Z39" s="163"/>
      <c r="AA39" s="163"/>
      <c r="AB39" s="163"/>
      <c r="AC39" s="163"/>
      <c r="AD39" s="163"/>
      <c r="AE39" s="163"/>
      <c r="AF39" s="163"/>
      <c r="AG39" s="163" t="s">
        <v>231</v>
      </c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x14ac:dyDescent="0.2">
      <c r="C40" s="169"/>
      <c r="D40" s="15"/>
      <c r="AE40" s="138">
        <v>15</v>
      </c>
      <c r="AF40" s="138">
        <v>21</v>
      </c>
      <c r="AG40" s="138" t="s">
        <v>117</v>
      </c>
    </row>
    <row r="41" spans="1:60" x14ac:dyDescent="0.2">
      <c r="A41" s="180"/>
      <c r="B41" s="170" t="s">
        <v>30</v>
      </c>
      <c r="C41" s="171"/>
      <c r="D41" s="172"/>
      <c r="E41" s="173"/>
      <c r="F41" s="173"/>
      <c r="G41" s="174">
        <f>G8+G14+G19+G25+G28+G32+G34</f>
        <v>0</v>
      </c>
      <c r="AE41" s="138">
        <f>SUMIF(L7:L39,AE40,G7:G39)</f>
        <v>0</v>
      </c>
      <c r="AF41" s="138">
        <f>SUMIF(L7:L39,AF40,G7:G39)</f>
        <v>0</v>
      </c>
      <c r="AG41" s="138" t="s">
        <v>130</v>
      </c>
    </row>
    <row r="42" spans="1:60" x14ac:dyDescent="0.2">
      <c r="C42" s="169"/>
      <c r="D42" s="15"/>
    </row>
    <row r="43" spans="1:60" x14ac:dyDescent="0.2">
      <c r="C43" s="169"/>
      <c r="D43" s="15"/>
    </row>
    <row r="44" spans="1:60" x14ac:dyDescent="0.2">
      <c r="A44" s="262" t="s">
        <v>131</v>
      </c>
      <c r="B44" s="262"/>
      <c r="C44" s="263"/>
      <c r="D44" s="15"/>
    </row>
    <row r="45" spans="1:60" x14ac:dyDescent="0.2">
      <c r="A45" s="243"/>
      <c r="B45" s="244"/>
      <c r="C45" s="245"/>
      <c r="D45" s="244"/>
      <c r="E45" s="244"/>
      <c r="F45" s="244"/>
      <c r="G45" s="246"/>
      <c r="AG45" s="138" t="s">
        <v>132</v>
      </c>
    </row>
    <row r="46" spans="1:60" x14ac:dyDescent="0.2">
      <c r="A46" s="247"/>
      <c r="B46" s="248"/>
      <c r="C46" s="249"/>
      <c r="D46" s="248"/>
      <c r="E46" s="248"/>
      <c r="F46" s="248"/>
      <c r="G46" s="250"/>
    </row>
    <row r="47" spans="1:60" x14ac:dyDescent="0.2">
      <c r="A47" s="247"/>
      <c r="B47" s="248"/>
      <c r="C47" s="249"/>
      <c r="D47" s="248"/>
      <c r="E47" s="248"/>
      <c r="F47" s="248"/>
      <c r="G47" s="250"/>
    </row>
    <row r="48" spans="1:60" x14ac:dyDescent="0.2">
      <c r="A48" s="247"/>
      <c r="B48" s="248"/>
      <c r="C48" s="249"/>
      <c r="D48" s="248"/>
      <c r="E48" s="248"/>
      <c r="F48" s="248"/>
      <c r="G48" s="250"/>
    </row>
    <row r="49" spans="1:33" x14ac:dyDescent="0.2">
      <c r="A49" s="251"/>
      <c r="B49" s="252"/>
      <c r="C49" s="253"/>
      <c r="D49" s="252"/>
      <c r="E49" s="252"/>
      <c r="F49" s="252"/>
      <c r="G49" s="254"/>
    </row>
    <row r="50" spans="1:33" x14ac:dyDescent="0.2">
      <c r="C50" s="169"/>
      <c r="D50" s="15"/>
    </row>
    <row r="51" spans="1:33" x14ac:dyDescent="0.2">
      <c r="C51" s="169"/>
      <c r="D51" s="15"/>
      <c r="AG51" s="138" t="s">
        <v>133</v>
      </c>
    </row>
    <row r="52" spans="1:33" x14ac:dyDescent="0.2">
      <c r="D52" s="15"/>
    </row>
    <row r="53" spans="1:33" x14ac:dyDescent="0.2">
      <c r="D53" s="15"/>
    </row>
    <row r="54" spans="1:33" x14ac:dyDescent="0.2">
      <c r="D54" s="15"/>
    </row>
    <row r="55" spans="1:33" x14ac:dyDescent="0.2">
      <c r="D55" s="15"/>
    </row>
    <row r="56" spans="1:33" x14ac:dyDescent="0.2">
      <c r="D56" s="15"/>
    </row>
    <row r="57" spans="1:33" x14ac:dyDescent="0.2">
      <c r="D57" s="15"/>
    </row>
    <row r="58" spans="1:33" x14ac:dyDescent="0.2">
      <c r="D58" s="15"/>
    </row>
    <row r="59" spans="1:33" x14ac:dyDescent="0.2">
      <c r="D59" s="15"/>
    </row>
    <row r="60" spans="1:33" x14ac:dyDescent="0.2">
      <c r="D60" s="15"/>
    </row>
    <row r="61" spans="1:33" x14ac:dyDescent="0.2">
      <c r="D61" s="15"/>
    </row>
    <row r="62" spans="1:33" x14ac:dyDescent="0.2">
      <c r="D62" s="15"/>
    </row>
    <row r="63" spans="1:33" x14ac:dyDescent="0.2">
      <c r="D63" s="15"/>
    </row>
    <row r="64" spans="1:33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45:G49"/>
    <mergeCell ref="A1:G1"/>
    <mergeCell ref="C2:G2"/>
    <mergeCell ref="C3:G3"/>
    <mergeCell ref="C4:G4"/>
    <mergeCell ref="A44:C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EADE-8FB1-481E-BF6E-E03F841499A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53</v>
      </c>
      <c r="C4" s="259" t="s">
        <v>54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68</v>
      </c>
      <c r="C8" s="148" t="s">
        <v>69</v>
      </c>
      <c r="D8" s="149"/>
      <c r="E8" s="150"/>
      <c r="F8" s="151"/>
      <c r="G8" s="152">
        <f>SUMIF(AG9:AG18,"&lt;&gt;NOR",G9:G18)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347</v>
      </c>
      <c r="C9" s="156" t="s">
        <v>348</v>
      </c>
      <c r="D9" s="157" t="s">
        <v>349</v>
      </c>
      <c r="E9" s="182">
        <v>42</v>
      </c>
      <c r="F9" s="158"/>
      <c r="G9" s="159">
        <f t="shared" ref="G9:G18" si="0"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123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78">
        <v>2</v>
      </c>
      <c r="B10" s="155" t="s">
        <v>350</v>
      </c>
      <c r="C10" s="156" t="s">
        <v>351</v>
      </c>
      <c r="D10" s="157" t="s">
        <v>190</v>
      </c>
      <c r="E10" s="182">
        <v>7</v>
      </c>
      <c r="F10" s="158"/>
      <c r="G10" s="159">
        <f t="shared" si="0"/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123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78">
        <v>3</v>
      </c>
      <c r="B11" s="155" t="s">
        <v>140</v>
      </c>
      <c r="C11" s="156" t="s">
        <v>141</v>
      </c>
      <c r="D11" s="157" t="s">
        <v>136</v>
      </c>
      <c r="E11" s="182">
        <v>33.799999999999997</v>
      </c>
      <c r="F11" s="158"/>
      <c r="G11" s="159">
        <f t="shared" si="0"/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123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78">
        <v>4</v>
      </c>
      <c r="B12" s="155" t="s">
        <v>240</v>
      </c>
      <c r="C12" s="156" t="s">
        <v>241</v>
      </c>
      <c r="D12" s="157" t="s">
        <v>136</v>
      </c>
      <c r="E12" s="182">
        <v>33.799999999999997</v>
      </c>
      <c r="F12" s="158"/>
      <c r="G12" s="159">
        <f t="shared" si="0"/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123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78">
        <v>5</v>
      </c>
      <c r="B13" s="155" t="s">
        <v>242</v>
      </c>
      <c r="C13" s="156" t="s">
        <v>243</v>
      </c>
      <c r="D13" s="157" t="s">
        <v>136</v>
      </c>
      <c r="E13" s="182">
        <v>33.799999999999997</v>
      </c>
      <c r="F13" s="158"/>
      <c r="G13" s="159">
        <f t="shared" si="0"/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123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78">
        <v>6</v>
      </c>
      <c r="B14" s="155" t="s">
        <v>352</v>
      </c>
      <c r="C14" s="156" t="s">
        <v>353</v>
      </c>
      <c r="D14" s="157" t="s">
        <v>136</v>
      </c>
      <c r="E14" s="182">
        <v>33.799999999999997</v>
      </c>
      <c r="F14" s="158"/>
      <c r="G14" s="159">
        <f t="shared" si="0"/>
        <v>0</v>
      </c>
      <c r="H14" s="160"/>
      <c r="I14" s="161"/>
      <c r="J14" s="160"/>
      <c r="K14" s="161"/>
      <c r="L14" s="161"/>
      <c r="M14" s="161"/>
      <c r="N14" s="162"/>
      <c r="O14" s="162"/>
      <c r="P14" s="162"/>
      <c r="Q14" s="162"/>
      <c r="R14" s="161"/>
      <c r="S14" s="161"/>
      <c r="T14" s="161"/>
      <c r="U14" s="161"/>
      <c r="V14" s="161"/>
      <c r="W14" s="161"/>
      <c r="X14" s="161"/>
      <c r="Y14" s="161"/>
      <c r="Z14" s="163"/>
      <c r="AA14" s="163"/>
      <c r="AB14" s="163"/>
      <c r="AC14" s="163"/>
      <c r="AD14" s="163"/>
      <c r="AE14" s="163"/>
      <c r="AF14" s="163"/>
      <c r="AG14" s="163" t="s">
        <v>123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78">
        <v>7</v>
      </c>
      <c r="B15" s="155" t="s">
        <v>146</v>
      </c>
      <c r="C15" s="156" t="s">
        <v>147</v>
      </c>
      <c r="D15" s="157" t="s">
        <v>136</v>
      </c>
      <c r="E15" s="182">
        <v>16.899999999999999</v>
      </c>
      <c r="F15" s="158"/>
      <c r="G15" s="159">
        <f t="shared" si="0"/>
        <v>0</v>
      </c>
      <c r="H15" s="160"/>
      <c r="I15" s="161"/>
      <c r="J15" s="160"/>
      <c r="K15" s="161"/>
      <c r="L15" s="161"/>
      <c r="M15" s="161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 t="s">
        <v>123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78">
        <v>8</v>
      </c>
      <c r="B16" s="155" t="s">
        <v>148</v>
      </c>
      <c r="C16" s="156" t="s">
        <v>149</v>
      </c>
      <c r="D16" s="157" t="s">
        <v>136</v>
      </c>
      <c r="E16" s="182">
        <v>16.899999999999999</v>
      </c>
      <c r="F16" s="158"/>
      <c r="G16" s="159">
        <f t="shared" si="0"/>
        <v>0</v>
      </c>
      <c r="H16" s="160"/>
      <c r="I16" s="161"/>
      <c r="J16" s="160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123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78">
        <v>9</v>
      </c>
      <c r="B17" s="155" t="s">
        <v>248</v>
      </c>
      <c r="C17" s="156" t="s">
        <v>249</v>
      </c>
      <c r="D17" s="157" t="s">
        <v>136</v>
      </c>
      <c r="E17" s="182">
        <v>16.899999999999999</v>
      </c>
      <c r="F17" s="158"/>
      <c r="G17" s="159">
        <f t="shared" si="0"/>
        <v>0</v>
      </c>
      <c r="H17" s="160"/>
      <c r="I17" s="161"/>
      <c r="J17" s="160"/>
      <c r="K17" s="161"/>
      <c r="L17" s="161"/>
      <c r="M17" s="161"/>
      <c r="N17" s="162"/>
      <c r="O17" s="162"/>
      <c r="P17" s="162"/>
      <c r="Q17" s="162"/>
      <c r="R17" s="161"/>
      <c r="S17" s="161"/>
      <c r="T17" s="161"/>
      <c r="U17" s="161"/>
      <c r="V17" s="161"/>
      <c r="W17" s="161"/>
      <c r="X17" s="161"/>
      <c r="Y17" s="161"/>
      <c r="Z17" s="163"/>
      <c r="AA17" s="163"/>
      <c r="AB17" s="163"/>
      <c r="AC17" s="163"/>
      <c r="AD17" s="163"/>
      <c r="AE17" s="163"/>
      <c r="AF17" s="163"/>
      <c r="AG17" s="163" t="s">
        <v>123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22.5" outlineLevel="1" x14ac:dyDescent="0.2">
      <c r="A18" s="178">
        <v>10</v>
      </c>
      <c r="B18" s="155" t="s">
        <v>354</v>
      </c>
      <c r="C18" s="156" t="s">
        <v>355</v>
      </c>
      <c r="D18" s="157" t="s">
        <v>136</v>
      </c>
      <c r="E18" s="182">
        <v>16.899999999999999</v>
      </c>
      <c r="F18" s="158"/>
      <c r="G18" s="159">
        <f t="shared" si="0"/>
        <v>0</v>
      </c>
      <c r="H18" s="160"/>
      <c r="I18" s="161"/>
      <c r="J18" s="160"/>
      <c r="K18" s="161"/>
      <c r="L18" s="161"/>
      <c r="M18" s="161"/>
      <c r="N18" s="162"/>
      <c r="O18" s="162"/>
      <c r="P18" s="162"/>
      <c r="Q18" s="162"/>
      <c r="R18" s="161"/>
      <c r="S18" s="161"/>
      <c r="T18" s="161"/>
      <c r="U18" s="161"/>
      <c r="V18" s="161"/>
      <c r="W18" s="161"/>
      <c r="X18" s="161"/>
      <c r="Y18" s="161"/>
      <c r="Z18" s="163"/>
      <c r="AA18" s="163"/>
      <c r="AB18" s="163"/>
      <c r="AC18" s="163"/>
      <c r="AD18" s="163"/>
      <c r="AE18" s="163"/>
      <c r="AF18" s="163"/>
      <c r="AG18" s="163" t="s">
        <v>123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x14ac:dyDescent="0.2">
      <c r="A19" s="177" t="s">
        <v>118</v>
      </c>
      <c r="B19" s="147" t="s">
        <v>78</v>
      </c>
      <c r="C19" s="148" t="s">
        <v>276</v>
      </c>
      <c r="D19" s="149"/>
      <c r="E19" s="184"/>
      <c r="F19" s="151"/>
      <c r="G19" s="152">
        <f>SUMIF(AG20:AG24,"&lt;&gt;NOR",G20:G24)</f>
        <v>0</v>
      </c>
      <c r="H19" s="153"/>
      <c r="I19" s="153"/>
      <c r="J19" s="153"/>
      <c r="K19" s="153"/>
      <c r="L19" s="153"/>
      <c r="M19" s="153"/>
      <c r="N19" s="154"/>
      <c r="O19" s="154"/>
      <c r="P19" s="154"/>
      <c r="Q19" s="154"/>
      <c r="R19" s="153"/>
      <c r="S19" s="153"/>
      <c r="T19" s="153"/>
      <c r="U19" s="153"/>
      <c r="V19" s="153"/>
      <c r="W19" s="153"/>
      <c r="X19" s="153"/>
      <c r="Y19" s="153"/>
      <c r="AG19" s="138" t="s">
        <v>119</v>
      </c>
    </row>
    <row r="20" spans="1:60" outlineLevel="1" x14ac:dyDescent="0.2">
      <c r="A20" s="178">
        <v>11</v>
      </c>
      <c r="B20" s="155" t="s">
        <v>356</v>
      </c>
      <c r="C20" s="156" t="s">
        <v>357</v>
      </c>
      <c r="D20" s="157" t="s">
        <v>209</v>
      </c>
      <c r="E20" s="182">
        <v>2</v>
      </c>
      <c r="F20" s="158"/>
      <c r="G20" s="159">
        <f>ROUND(E20*F20,2)</f>
        <v>0</v>
      </c>
      <c r="H20" s="160"/>
      <c r="I20" s="161"/>
      <c r="J20" s="160"/>
      <c r="K20" s="161"/>
      <c r="L20" s="161"/>
      <c r="M20" s="161"/>
      <c r="N20" s="162"/>
      <c r="O20" s="162"/>
      <c r="P20" s="162"/>
      <c r="Q20" s="162"/>
      <c r="R20" s="161"/>
      <c r="S20" s="161"/>
      <c r="T20" s="161"/>
      <c r="U20" s="161"/>
      <c r="V20" s="161"/>
      <c r="W20" s="161"/>
      <c r="X20" s="161"/>
      <c r="Y20" s="161"/>
      <c r="Z20" s="163"/>
      <c r="AA20" s="163"/>
      <c r="AB20" s="163"/>
      <c r="AC20" s="163"/>
      <c r="AD20" s="163"/>
      <c r="AE20" s="163"/>
      <c r="AF20" s="163"/>
      <c r="AG20" s="163" t="s">
        <v>123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78">
        <v>12</v>
      </c>
      <c r="B21" s="155" t="s">
        <v>358</v>
      </c>
      <c r="C21" s="156" t="s">
        <v>359</v>
      </c>
      <c r="D21" s="157" t="s">
        <v>209</v>
      </c>
      <c r="E21" s="182">
        <v>1</v>
      </c>
      <c r="F21" s="158"/>
      <c r="G21" s="159">
        <f>ROUND(E21*F21,2)</f>
        <v>0</v>
      </c>
      <c r="H21" s="160"/>
      <c r="I21" s="161"/>
      <c r="J21" s="160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123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78">
        <v>13</v>
      </c>
      <c r="B22" s="155" t="s">
        <v>360</v>
      </c>
      <c r="C22" s="156" t="s">
        <v>445</v>
      </c>
      <c r="D22" s="157" t="s">
        <v>209</v>
      </c>
      <c r="E22" s="182">
        <v>1</v>
      </c>
      <c r="F22" s="158"/>
      <c r="G22" s="159">
        <f>ROUND(E22*F22,2)</f>
        <v>0</v>
      </c>
      <c r="H22" s="160"/>
      <c r="I22" s="161"/>
      <c r="J22" s="160"/>
      <c r="K22" s="161"/>
      <c r="L22" s="161"/>
      <c r="M22" s="161"/>
      <c r="N22" s="162"/>
      <c r="O22" s="162"/>
      <c r="P22" s="162"/>
      <c r="Q22" s="162"/>
      <c r="R22" s="161"/>
      <c r="S22" s="161"/>
      <c r="T22" s="161"/>
      <c r="U22" s="161"/>
      <c r="V22" s="161"/>
      <c r="W22" s="161"/>
      <c r="X22" s="161"/>
      <c r="Y22" s="161"/>
      <c r="Z22" s="163"/>
      <c r="AA22" s="163"/>
      <c r="AB22" s="163"/>
      <c r="AC22" s="163"/>
      <c r="AD22" s="163"/>
      <c r="AE22" s="163"/>
      <c r="AF22" s="163"/>
      <c r="AG22" s="163" t="s">
        <v>212</v>
      </c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78">
        <v>14</v>
      </c>
      <c r="B23" s="155" t="s">
        <v>361</v>
      </c>
      <c r="C23" s="156" t="s">
        <v>446</v>
      </c>
      <c r="D23" s="157" t="s">
        <v>209</v>
      </c>
      <c r="E23" s="182">
        <v>1</v>
      </c>
      <c r="F23" s="158"/>
      <c r="G23" s="159">
        <f>ROUND(E23*F23,2)</f>
        <v>0</v>
      </c>
      <c r="H23" s="160"/>
      <c r="I23" s="161"/>
      <c r="J23" s="160"/>
      <c r="K23" s="161"/>
      <c r="L23" s="161"/>
      <c r="M23" s="161"/>
      <c r="N23" s="162"/>
      <c r="O23" s="162"/>
      <c r="P23" s="162"/>
      <c r="Q23" s="162"/>
      <c r="R23" s="161"/>
      <c r="S23" s="161"/>
      <c r="T23" s="161"/>
      <c r="U23" s="161"/>
      <c r="V23" s="161"/>
      <c r="W23" s="161"/>
      <c r="X23" s="161"/>
      <c r="Y23" s="161"/>
      <c r="Z23" s="163"/>
      <c r="AA23" s="163"/>
      <c r="AB23" s="163"/>
      <c r="AC23" s="163"/>
      <c r="AD23" s="163"/>
      <c r="AE23" s="163"/>
      <c r="AF23" s="163"/>
      <c r="AG23" s="163" t="s">
        <v>212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78">
        <v>15</v>
      </c>
      <c r="B24" s="155" t="s">
        <v>362</v>
      </c>
      <c r="C24" s="156" t="s">
        <v>447</v>
      </c>
      <c r="D24" s="157" t="s">
        <v>209</v>
      </c>
      <c r="E24" s="182">
        <v>1</v>
      </c>
      <c r="F24" s="158"/>
      <c r="G24" s="159">
        <f>ROUND(E24*F24,2)</f>
        <v>0</v>
      </c>
      <c r="H24" s="160"/>
      <c r="I24" s="161"/>
      <c r="J24" s="160"/>
      <c r="K24" s="161"/>
      <c r="L24" s="161"/>
      <c r="M24" s="161"/>
      <c r="N24" s="162"/>
      <c r="O24" s="162"/>
      <c r="P24" s="162"/>
      <c r="Q24" s="162"/>
      <c r="R24" s="161"/>
      <c r="S24" s="161"/>
      <c r="T24" s="161"/>
      <c r="U24" s="161"/>
      <c r="V24" s="161"/>
      <c r="W24" s="161"/>
      <c r="X24" s="161"/>
      <c r="Y24" s="161"/>
      <c r="Z24" s="163"/>
      <c r="AA24" s="163"/>
      <c r="AB24" s="163"/>
      <c r="AC24" s="163"/>
      <c r="AD24" s="163"/>
      <c r="AE24" s="163"/>
      <c r="AF24" s="163"/>
      <c r="AG24" s="163" t="s">
        <v>212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x14ac:dyDescent="0.2">
      <c r="A25" s="177" t="s">
        <v>118</v>
      </c>
      <c r="B25" s="147" t="s">
        <v>86</v>
      </c>
      <c r="C25" s="148" t="s">
        <v>87</v>
      </c>
      <c r="D25" s="149"/>
      <c r="E25" s="184"/>
      <c r="F25" s="151"/>
      <c r="G25" s="152">
        <f>SUMIF(AG26:AG27,"&lt;&gt;NOR",G26:G27)</f>
        <v>0</v>
      </c>
      <c r="H25" s="153"/>
      <c r="I25" s="153"/>
      <c r="J25" s="153"/>
      <c r="K25" s="153"/>
      <c r="L25" s="153"/>
      <c r="M25" s="153"/>
      <c r="N25" s="154"/>
      <c r="O25" s="154"/>
      <c r="P25" s="154"/>
      <c r="Q25" s="154"/>
      <c r="R25" s="153"/>
      <c r="S25" s="153"/>
      <c r="T25" s="153"/>
      <c r="U25" s="153"/>
      <c r="V25" s="153"/>
      <c r="W25" s="153"/>
      <c r="X25" s="153"/>
      <c r="Y25" s="153"/>
      <c r="AG25" s="138" t="s">
        <v>119</v>
      </c>
    </row>
    <row r="26" spans="1:60" outlineLevel="1" x14ac:dyDescent="0.2">
      <c r="A26" s="178">
        <v>16</v>
      </c>
      <c r="B26" s="155" t="s">
        <v>363</v>
      </c>
      <c r="C26" s="156" t="s">
        <v>364</v>
      </c>
      <c r="D26" s="157" t="s">
        <v>153</v>
      </c>
      <c r="E26" s="182">
        <v>8.5</v>
      </c>
      <c r="F26" s="158"/>
      <c r="G26" s="159">
        <f>ROUND(E26*F26,2)</f>
        <v>0</v>
      </c>
      <c r="H26" s="160"/>
      <c r="I26" s="161"/>
      <c r="J26" s="160"/>
      <c r="K26" s="161"/>
      <c r="L26" s="161"/>
      <c r="M26" s="161"/>
      <c r="N26" s="162"/>
      <c r="O26" s="162"/>
      <c r="P26" s="162"/>
      <c r="Q26" s="162"/>
      <c r="R26" s="161"/>
      <c r="S26" s="161"/>
      <c r="T26" s="161"/>
      <c r="U26" s="161"/>
      <c r="V26" s="161"/>
      <c r="W26" s="161"/>
      <c r="X26" s="161"/>
      <c r="Y26" s="161"/>
      <c r="Z26" s="163"/>
      <c r="AA26" s="163"/>
      <c r="AB26" s="163"/>
      <c r="AC26" s="163"/>
      <c r="AD26" s="163"/>
      <c r="AE26" s="163"/>
      <c r="AF26" s="163"/>
      <c r="AG26" s="163" t="s">
        <v>123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78">
        <v>17</v>
      </c>
      <c r="B27" s="155" t="s">
        <v>365</v>
      </c>
      <c r="C27" s="156" t="s">
        <v>366</v>
      </c>
      <c r="D27" s="157" t="s">
        <v>153</v>
      </c>
      <c r="E27" s="182">
        <v>8.5</v>
      </c>
      <c r="F27" s="158"/>
      <c r="G27" s="159">
        <f>ROUND(E27*F27,2)</f>
        <v>0</v>
      </c>
      <c r="H27" s="160"/>
      <c r="I27" s="161"/>
      <c r="J27" s="160"/>
      <c r="K27" s="161"/>
      <c r="L27" s="161"/>
      <c r="M27" s="161"/>
      <c r="N27" s="162"/>
      <c r="O27" s="162"/>
      <c r="P27" s="162"/>
      <c r="Q27" s="162"/>
      <c r="R27" s="161"/>
      <c r="S27" s="161"/>
      <c r="T27" s="161"/>
      <c r="U27" s="161"/>
      <c r="V27" s="161"/>
      <c r="W27" s="161"/>
      <c r="X27" s="161"/>
      <c r="Y27" s="161"/>
      <c r="Z27" s="163"/>
      <c r="AA27" s="163"/>
      <c r="AB27" s="163"/>
      <c r="AC27" s="163"/>
      <c r="AD27" s="163"/>
      <c r="AE27" s="163"/>
      <c r="AF27" s="163"/>
      <c r="AG27" s="163" t="s">
        <v>123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x14ac:dyDescent="0.2">
      <c r="A28" s="177" t="s">
        <v>118</v>
      </c>
      <c r="B28" s="147" t="s">
        <v>88</v>
      </c>
      <c r="C28" s="148" t="s">
        <v>89</v>
      </c>
      <c r="D28" s="149"/>
      <c r="E28" s="184"/>
      <c r="F28" s="151"/>
      <c r="G28" s="152">
        <f>SUMIF(AG29:AG29,"&lt;&gt;NOR",G29:G29)</f>
        <v>0</v>
      </c>
      <c r="H28" s="153"/>
      <c r="I28" s="153"/>
      <c r="J28" s="153"/>
      <c r="K28" s="153"/>
      <c r="L28" s="153"/>
      <c r="M28" s="153"/>
      <c r="N28" s="154"/>
      <c r="O28" s="154"/>
      <c r="P28" s="154"/>
      <c r="Q28" s="154"/>
      <c r="R28" s="153"/>
      <c r="S28" s="153"/>
      <c r="T28" s="153"/>
      <c r="U28" s="153"/>
      <c r="V28" s="153"/>
      <c r="W28" s="153"/>
      <c r="X28" s="153"/>
      <c r="Y28" s="153"/>
      <c r="AG28" s="138" t="s">
        <v>119</v>
      </c>
    </row>
    <row r="29" spans="1:60" outlineLevel="1" x14ac:dyDescent="0.2">
      <c r="A29" s="178">
        <v>18</v>
      </c>
      <c r="B29" s="155" t="s">
        <v>217</v>
      </c>
      <c r="C29" s="156" t="s">
        <v>218</v>
      </c>
      <c r="D29" s="157" t="s">
        <v>219</v>
      </c>
      <c r="E29" s="182">
        <v>30.324999999999999</v>
      </c>
      <c r="F29" s="158"/>
      <c r="G29" s="159">
        <f>ROUND(E29*F29,2)</f>
        <v>0</v>
      </c>
      <c r="H29" s="160"/>
      <c r="I29" s="161"/>
      <c r="J29" s="160"/>
      <c r="K29" s="161"/>
      <c r="L29" s="161"/>
      <c r="M29" s="161"/>
      <c r="N29" s="162"/>
      <c r="O29" s="162"/>
      <c r="P29" s="162"/>
      <c r="Q29" s="162"/>
      <c r="R29" s="161"/>
      <c r="S29" s="161"/>
      <c r="T29" s="161"/>
      <c r="U29" s="161"/>
      <c r="V29" s="161"/>
      <c r="W29" s="161"/>
      <c r="X29" s="161"/>
      <c r="Y29" s="161"/>
      <c r="Z29" s="163"/>
      <c r="AA29" s="163"/>
      <c r="AB29" s="163"/>
      <c r="AC29" s="163"/>
      <c r="AD29" s="163"/>
      <c r="AE29" s="163"/>
      <c r="AF29" s="163"/>
      <c r="AG29" s="163" t="s">
        <v>220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x14ac:dyDescent="0.2">
      <c r="A30" s="177" t="s">
        <v>118</v>
      </c>
      <c r="B30" s="147" t="s">
        <v>98</v>
      </c>
      <c r="C30" s="148" t="s">
        <v>99</v>
      </c>
      <c r="D30" s="149"/>
      <c r="E30" s="184"/>
      <c r="F30" s="151"/>
      <c r="G30" s="152">
        <f>SUMIF(AG31:AG32,"&lt;&gt;NOR",G31:G32)</f>
        <v>0</v>
      </c>
      <c r="H30" s="153"/>
      <c r="I30" s="153"/>
      <c r="J30" s="153"/>
      <c r="K30" s="153"/>
      <c r="L30" s="153"/>
      <c r="M30" s="153"/>
      <c r="N30" s="154"/>
      <c r="O30" s="154"/>
      <c r="P30" s="154"/>
      <c r="Q30" s="154"/>
      <c r="R30" s="153"/>
      <c r="S30" s="153"/>
      <c r="T30" s="153"/>
      <c r="U30" s="153"/>
      <c r="V30" s="153"/>
      <c r="W30" s="153"/>
      <c r="X30" s="153"/>
      <c r="Y30" s="153"/>
      <c r="AG30" s="138" t="s">
        <v>119</v>
      </c>
    </row>
    <row r="31" spans="1:60" ht="22.5" outlineLevel="1" x14ac:dyDescent="0.2">
      <c r="A31" s="178">
        <v>19</v>
      </c>
      <c r="B31" s="155" t="s">
        <v>367</v>
      </c>
      <c r="C31" s="156" t="s">
        <v>368</v>
      </c>
      <c r="D31" s="157" t="s">
        <v>209</v>
      </c>
      <c r="E31" s="182">
        <v>1</v>
      </c>
      <c r="F31" s="158"/>
      <c r="G31" s="159">
        <f>ROUND(E31*F31,2)</f>
        <v>0</v>
      </c>
      <c r="H31" s="160"/>
      <c r="I31" s="161"/>
      <c r="J31" s="160"/>
      <c r="K31" s="161"/>
      <c r="L31" s="161"/>
      <c r="M31" s="161"/>
      <c r="N31" s="162"/>
      <c r="O31" s="162"/>
      <c r="P31" s="162"/>
      <c r="Q31" s="162"/>
      <c r="R31" s="161"/>
      <c r="S31" s="161"/>
      <c r="T31" s="161"/>
      <c r="U31" s="161"/>
      <c r="V31" s="161"/>
      <c r="W31" s="161"/>
      <c r="X31" s="161"/>
      <c r="Y31" s="161"/>
      <c r="Z31" s="163"/>
      <c r="AA31" s="163"/>
      <c r="AB31" s="163"/>
      <c r="AC31" s="163"/>
      <c r="AD31" s="163"/>
      <c r="AE31" s="163"/>
      <c r="AF31" s="163"/>
      <c r="AG31" s="163" t="s">
        <v>123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ht="22.5" outlineLevel="1" x14ac:dyDescent="0.2">
      <c r="A32" s="178">
        <v>20</v>
      </c>
      <c r="B32" s="155" t="s">
        <v>369</v>
      </c>
      <c r="C32" s="156" t="s">
        <v>370</v>
      </c>
      <c r="D32" s="157" t="s">
        <v>209</v>
      </c>
      <c r="E32" s="182">
        <v>1</v>
      </c>
      <c r="F32" s="158"/>
      <c r="G32" s="159">
        <f>ROUND(E32*F32,2)</f>
        <v>0</v>
      </c>
      <c r="H32" s="160"/>
      <c r="I32" s="161"/>
      <c r="J32" s="160"/>
      <c r="K32" s="161"/>
      <c r="L32" s="161"/>
      <c r="M32" s="161"/>
      <c r="N32" s="162"/>
      <c r="O32" s="162"/>
      <c r="P32" s="162"/>
      <c r="Q32" s="162"/>
      <c r="R32" s="161"/>
      <c r="S32" s="161"/>
      <c r="T32" s="161"/>
      <c r="U32" s="161"/>
      <c r="V32" s="161"/>
      <c r="W32" s="161"/>
      <c r="X32" s="161"/>
      <c r="Y32" s="161"/>
      <c r="Z32" s="163"/>
      <c r="AA32" s="163"/>
      <c r="AB32" s="163"/>
      <c r="AC32" s="163"/>
      <c r="AD32" s="163"/>
      <c r="AE32" s="163"/>
      <c r="AF32" s="163"/>
      <c r="AG32" s="163" t="s">
        <v>123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x14ac:dyDescent="0.2">
      <c r="A33" s="177" t="s">
        <v>118</v>
      </c>
      <c r="B33" s="147" t="s">
        <v>102</v>
      </c>
      <c r="C33" s="148" t="s">
        <v>103</v>
      </c>
      <c r="D33" s="149"/>
      <c r="E33" s="184"/>
      <c r="F33" s="151"/>
      <c r="G33" s="152">
        <f>SUMIF(AG34:AG39,"&lt;&gt;NOR",G34:G39)</f>
        <v>0</v>
      </c>
      <c r="H33" s="153"/>
      <c r="I33" s="153"/>
      <c r="J33" s="153"/>
      <c r="K33" s="153"/>
      <c r="L33" s="153"/>
      <c r="M33" s="153"/>
      <c r="N33" s="154"/>
      <c r="O33" s="154"/>
      <c r="P33" s="154"/>
      <c r="Q33" s="154"/>
      <c r="R33" s="153"/>
      <c r="S33" s="153"/>
      <c r="T33" s="153"/>
      <c r="U33" s="153"/>
      <c r="V33" s="153"/>
      <c r="W33" s="153"/>
      <c r="X33" s="153"/>
      <c r="Y33" s="153"/>
      <c r="AG33" s="138" t="s">
        <v>119</v>
      </c>
    </row>
    <row r="34" spans="1:60" ht="22.5" outlineLevel="1" x14ac:dyDescent="0.2">
      <c r="A34" s="178">
        <v>21</v>
      </c>
      <c r="B34" s="155" t="s">
        <v>371</v>
      </c>
      <c r="C34" s="156" t="s">
        <v>372</v>
      </c>
      <c r="D34" s="157" t="s">
        <v>219</v>
      </c>
      <c r="E34" s="182">
        <v>0.11899999999999999</v>
      </c>
      <c r="F34" s="158"/>
      <c r="G34" s="159">
        <f t="shared" ref="G34:G39" si="1">ROUND(E34*F34,2)</f>
        <v>0</v>
      </c>
      <c r="H34" s="160"/>
      <c r="I34" s="161"/>
      <c r="J34" s="160"/>
      <c r="K34" s="161"/>
      <c r="L34" s="161"/>
      <c r="M34" s="161"/>
      <c r="N34" s="162"/>
      <c r="O34" s="162"/>
      <c r="P34" s="162"/>
      <c r="Q34" s="162"/>
      <c r="R34" s="161"/>
      <c r="S34" s="161"/>
      <c r="T34" s="161"/>
      <c r="U34" s="161"/>
      <c r="V34" s="161"/>
      <c r="W34" s="161"/>
      <c r="X34" s="161"/>
      <c r="Y34" s="161"/>
      <c r="Z34" s="163"/>
      <c r="AA34" s="163"/>
      <c r="AB34" s="163"/>
      <c r="AC34" s="163"/>
      <c r="AD34" s="163"/>
      <c r="AE34" s="163"/>
      <c r="AF34" s="163"/>
      <c r="AG34" s="163" t="s">
        <v>231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78">
        <v>22</v>
      </c>
      <c r="B35" s="155" t="s">
        <v>229</v>
      </c>
      <c r="C35" s="156" t="s">
        <v>230</v>
      </c>
      <c r="D35" s="157" t="s">
        <v>219</v>
      </c>
      <c r="E35" s="182">
        <v>2.8559999999999999</v>
      </c>
      <c r="F35" s="158"/>
      <c r="G35" s="159">
        <f t="shared" si="1"/>
        <v>0</v>
      </c>
      <c r="H35" s="160"/>
      <c r="I35" s="161"/>
      <c r="J35" s="160"/>
      <c r="K35" s="161"/>
      <c r="L35" s="161"/>
      <c r="M35" s="161"/>
      <c r="N35" s="162"/>
      <c r="O35" s="162"/>
      <c r="P35" s="162"/>
      <c r="Q35" s="162"/>
      <c r="R35" s="161"/>
      <c r="S35" s="161"/>
      <c r="T35" s="161"/>
      <c r="U35" s="161"/>
      <c r="V35" s="161"/>
      <c r="W35" s="161"/>
      <c r="X35" s="161"/>
      <c r="Y35" s="161"/>
      <c r="Z35" s="163"/>
      <c r="AA35" s="163"/>
      <c r="AB35" s="163"/>
      <c r="AC35" s="163"/>
      <c r="AD35" s="163"/>
      <c r="AE35" s="163"/>
      <c r="AF35" s="163"/>
      <c r="AG35" s="163" t="s">
        <v>231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78">
        <v>23</v>
      </c>
      <c r="B36" s="155" t="s">
        <v>232</v>
      </c>
      <c r="C36" s="156" t="s">
        <v>233</v>
      </c>
      <c r="D36" s="157" t="s">
        <v>219</v>
      </c>
      <c r="E36" s="182">
        <v>0.11899999999999999</v>
      </c>
      <c r="F36" s="158"/>
      <c r="G36" s="159">
        <f t="shared" si="1"/>
        <v>0</v>
      </c>
      <c r="H36" s="160"/>
      <c r="I36" s="161"/>
      <c r="J36" s="160"/>
      <c r="K36" s="161"/>
      <c r="L36" s="161"/>
      <c r="M36" s="161"/>
      <c r="N36" s="162"/>
      <c r="O36" s="162"/>
      <c r="P36" s="162"/>
      <c r="Q36" s="162"/>
      <c r="R36" s="161"/>
      <c r="S36" s="161"/>
      <c r="T36" s="161"/>
      <c r="U36" s="161"/>
      <c r="V36" s="161"/>
      <c r="W36" s="161"/>
      <c r="X36" s="161"/>
      <c r="Y36" s="161"/>
      <c r="Z36" s="163"/>
      <c r="AA36" s="163"/>
      <c r="AB36" s="163"/>
      <c r="AC36" s="163"/>
      <c r="AD36" s="163"/>
      <c r="AE36" s="163"/>
      <c r="AF36" s="163"/>
      <c r="AG36" s="163" t="s">
        <v>231</v>
      </c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78">
        <v>24</v>
      </c>
      <c r="B37" s="155" t="s">
        <v>234</v>
      </c>
      <c r="C37" s="156" t="s">
        <v>235</v>
      </c>
      <c r="D37" s="157" t="s">
        <v>219</v>
      </c>
      <c r="E37" s="182">
        <v>0.11899999999999999</v>
      </c>
      <c r="F37" s="158"/>
      <c r="G37" s="159">
        <f t="shared" si="1"/>
        <v>0</v>
      </c>
      <c r="H37" s="160"/>
      <c r="I37" s="161"/>
      <c r="J37" s="160"/>
      <c r="K37" s="161"/>
      <c r="L37" s="161"/>
      <c r="M37" s="161"/>
      <c r="N37" s="162"/>
      <c r="O37" s="162"/>
      <c r="P37" s="162"/>
      <c r="Q37" s="162"/>
      <c r="R37" s="161"/>
      <c r="S37" s="161"/>
      <c r="T37" s="161"/>
      <c r="U37" s="161"/>
      <c r="V37" s="161"/>
      <c r="W37" s="161"/>
      <c r="X37" s="161"/>
      <c r="Y37" s="161"/>
      <c r="Z37" s="163"/>
      <c r="AA37" s="163"/>
      <c r="AB37" s="163"/>
      <c r="AC37" s="163"/>
      <c r="AD37" s="163"/>
      <c r="AE37" s="163"/>
      <c r="AF37" s="163"/>
      <c r="AG37" s="163" t="s">
        <v>231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78">
        <v>25</v>
      </c>
      <c r="B38" s="155" t="s">
        <v>236</v>
      </c>
      <c r="C38" s="156" t="s">
        <v>237</v>
      </c>
      <c r="D38" s="157" t="s">
        <v>219</v>
      </c>
      <c r="E38" s="182">
        <v>0.11899999999999999</v>
      </c>
      <c r="F38" s="158"/>
      <c r="G38" s="159">
        <f t="shared" si="1"/>
        <v>0</v>
      </c>
      <c r="H38" s="160"/>
      <c r="I38" s="161"/>
      <c r="J38" s="160"/>
      <c r="K38" s="161"/>
      <c r="L38" s="161"/>
      <c r="M38" s="161"/>
      <c r="N38" s="162"/>
      <c r="O38" s="162"/>
      <c r="P38" s="162"/>
      <c r="Q38" s="162"/>
      <c r="R38" s="161"/>
      <c r="S38" s="161"/>
      <c r="T38" s="161"/>
      <c r="U38" s="161"/>
      <c r="V38" s="161"/>
      <c r="W38" s="161"/>
      <c r="X38" s="161"/>
      <c r="Y38" s="161"/>
      <c r="Z38" s="163"/>
      <c r="AA38" s="163"/>
      <c r="AB38" s="163"/>
      <c r="AC38" s="163"/>
      <c r="AD38" s="163"/>
      <c r="AE38" s="163"/>
      <c r="AF38" s="163"/>
      <c r="AG38" s="163" t="s">
        <v>373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ht="22.5" outlineLevel="1" x14ac:dyDescent="0.2">
      <c r="A39" s="179">
        <v>26</v>
      </c>
      <c r="B39" s="164" t="s">
        <v>327</v>
      </c>
      <c r="C39" s="165" t="s">
        <v>328</v>
      </c>
      <c r="D39" s="166" t="s">
        <v>219</v>
      </c>
      <c r="E39" s="183">
        <v>0.11899999999999999</v>
      </c>
      <c r="F39" s="167"/>
      <c r="G39" s="168">
        <f t="shared" si="1"/>
        <v>0</v>
      </c>
      <c r="H39" s="160"/>
      <c r="I39" s="161"/>
      <c r="J39" s="160"/>
      <c r="K39" s="161"/>
      <c r="L39" s="161"/>
      <c r="M39" s="161"/>
      <c r="N39" s="162"/>
      <c r="O39" s="162"/>
      <c r="P39" s="162"/>
      <c r="Q39" s="162"/>
      <c r="R39" s="161"/>
      <c r="S39" s="161"/>
      <c r="T39" s="161"/>
      <c r="U39" s="161"/>
      <c r="V39" s="161"/>
      <c r="W39" s="161"/>
      <c r="X39" s="161"/>
      <c r="Y39" s="161"/>
      <c r="Z39" s="163"/>
      <c r="AA39" s="163"/>
      <c r="AB39" s="163"/>
      <c r="AC39" s="163"/>
      <c r="AD39" s="163"/>
      <c r="AE39" s="163"/>
      <c r="AF39" s="163"/>
      <c r="AG39" s="163" t="s">
        <v>231</v>
      </c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x14ac:dyDescent="0.2">
      <c r="C40" s="169"/>
      <c r="D40" s="15"/>
      <c r="AE40" s="138">
        <v>15</v>
      </c>
      <c r="AF40" s="138">
        <v>21</v>
      </c>
      <c r="AG40" s="138" t="s">
        <v>117</v>
      </c>
    </row>
    <row r="41" spans="1:60" x14ac:dyDescent="0.2">
      <c r="A41" s="180"/>
      <c r="B41" s="170" t="s">
        <v>30</v>
      </c>
      <c r="C41" s="171"/>
      <c r="D41" s="172"/>
      <c r="E41" s="173"/>
      <c r="F41" s="173"/>
      <c r="G41" s="174">
        <f>G8+G19+G25+G28+G30+G33</f>
        <v>0</v>
      </c>
      <c r="AE41" s="138">
        <f>SUMIF(L7:L39,AE40,G7:G39)</f>
        <v>0</v>
      </c>
      <c r="AF41" s="138">
        <f>SUMIF(L7:L39,AF40,G7:G39)</f>
        <v>0</v>
      </c>
      <c r="AG41" s="138" t="s">
        <v>130</v>
      </c>
    </row>
    <row r="42" spans="1:60" x14ac:dyDescent="0.2">
      <c r="C42" s="169"/>
      <c r="D42" s="15"/>
    </row>
    <row r="43" spans="1:60" x14ac:dyDescent="0.2">
      <c r="C43" s="169"/>
      <c r="D43" s="15"/>
    </row>
    <row r="44" spans="1:60" x14ac:dyDescent="0.2">
      <c r="A44" s="262" t="s">
        <v>131</v>
      </c>
      <c r="B44" s="262"/>
      <c r="C44" s="263"/>
      <c r="D44" s="15"/>
    </row>
    <row r="45" spans="1:60" x14ac:dyDescent="0.2">
      <c r="A45" s="243"/>
      <c r="B45" s="244"/>
      <c r="C45" s="245"/>
      <c r="D45" s="244"/>
      <c r="E45" s="244"/>
      <c r="F45" s="244"/>
      <c r="G45" s="246"/>
      <c r="AG45" s="138" t="s">
        <v>132</v>
      </c>
    </row>
    <row r="46" spans="1:60" x14ac:dyDescent="0.2">
      <c r="A46" s="247"/>
      <c r="B46" s="248"/>
      <c r="C46" s="249"/>
      <c r="D46" s="248"/>
      <c r="E46" s="248"/>
      <c r="F46" s="248"/>
      <c r="G46" s="250"/>
    </row>
    <row r="47" spans="1:60" x14ac:dyDescent="0.2">
      <c r="A47" s="247"/>
      <c r="B47" s="248"/>
      <c r="C47" s="249"/>
      <c r="D47" s="248"/>
      <c r="E47" s="248"/>
      <c r="F47" s="248"/>
      <c r="G47" s="250"/>
    </row>
    <row r="48" spans="1:60" x14ac:dyDescent="0.2">
      <c r="A48" s="247"/>
      <c r="B48" s="248"/>
      <c r="C48" s="249"/>
      <c r="D48" s="248"/>
      <c r="E48" s="248"/>
      <c r="F48" s="248"/>
      <c r="G48" s="250"/>
    </row>
    <row r="49" spans="1:33" x14ac:dyDescent="0.2">
      <c r="A49" s="251"/>
      <c r="B49" s="252"/>
      <c r="C49" s="253"/>
      <c r="D49" s="252"/>
      <c r="E49" s="252"/>
      <c r="F49" s="252"/>
      <c r="G49" s="254"/>
    </row>
    <row r="50" spans="1:33" x14ac:dyDescent="0.2">
      <c r="C50" s="169"/>
      <c r="D50" s="15"/>
    </row>
    <row r="51" spans="1:33" x14ac:dyDescent="0.2">
      <c r="C51" s="169"/>
      <c r="D51" s="15"/>
      <c r="AG51" s="138" t="s">
        <v>133</v>
      </c>
    </row>
    <row r="52" spans="1:33" x14ac:dyDescent="0.2">
      <c r="D52" s="15"/>
    </row>
    <row r="53" spans="1:33" x14ac:dyDescent="0.2">
      <c r="D53" s="15"/>
    </row>
    <row r="54" spans="1:33" x14ac:dyDescent="0.2">
      <c r="D54" s="15"/>
    </row>
    <row r="55" spans="1:33" x14ac:dyDescent="0.2">
      <c r="D55" s="15"/>
    </row>
    <row r="56" spans="1:33" x14ac:dyDescent="0.2">
      <c r="D56" s="15"/>
    </row>
    <row r="57" spans="1:33" x14ac:dyDescent="0.2">
      <c r="D57" s="15"/>
    </row>
    <row r="58" spans="1:33" x14ac:dyDescent="0.2">
      <c r="D58" s="15"/>
    </row>
    <row r="59" spans="1:33" x14ac:dyDescent="0.2">
      <c r="D59" s="15"/>
    </row>
    <row r="60" spans="1:33" x14ac:dyDescent="0.2">
      <c r="D60" s="15"/>
    </row>
    <row r="61" spans="1:33" x14ac:dyDescent="0.2">
      <c r="D61" s="15"/>
    </row>
    <row r="62" spans="1:33" x14ac:dyDescent="0.2">
      <c r="D62" s="15"/>
    </row>
    <row r="63" spans="1:33" x14ac:dyDescent="0.2">
      <c r="D63" s="15"/>
    </row>
    <row r="64" spans="1:33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45:G49"/>
    <mergeCell ref="A1:G1"/>
    <mergeCell ref="C2:G2"/>
    <mergeCell ref="C3:G3"/>
    <mergeCell ref="C4:G4"/>
    <mergeCell ref="A44:C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35FE-31C7-4155-BD78-99B5288FF93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55</v>
      </c>
      <c r="C4" s="259" t="s">
        <v>56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68</v>
      </c>
      <c r="C8" s="148" t="s">
        <v>69</v>
      </c>
      <c r="D8" s="149"/>
      <c r="E8" s="150"/>
      <c r="F8" s="151"/>
      <c r="G8" s="152">
        <f>SUMIF(AG9:AG18,"&lt;&gt;NOR",G9:G18)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347</v>
      </c>
      <c r="C9" s="156" t="s">
        <v>348</v>
      </c>
      <c r="D9" s="157" t="s">
        <v>349</v>
      </c>
      <c r="E9" s="182">
        <v>42</v>
      </c>
      <c r="F9" s="158"/>
      <c r="G9" s="159">
        <f t="shared" ref="G9:G18" si="0"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123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78">
        <v>2</v>
      </c>
      <c r="B10" s="155" t="s">
        <v>350</v>
      </c>
      <c r="C10" s="156" t="s">
        <v>351</v>
      </c>
      <c r="D10" s="157" t="s">
        <v>190</v>
      </c>
      <c r="E10" s="182">
        <v>7</v>
      </c>
      <c r="F10" s="158"/>
      <c r="G10" s="159">
        <f t="shared" si="0"/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123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78">
        <v>3</v>
      </c>
      <c r="B11" s="155" t="s">
        <v>140</v>
      </c>
      <c r="C11" s="156" t="s">
        <v>141</v>
      </c>
      <c r="D11" s="157" t="s">
        <v>136</v>
      </c>
      <c r="E11" s="182">
        <v>31.5</v>
      </c>
      <c r="F11" s="158"/>
      <c r="G11" s="159">
        <f t="shared" si="0"/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123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22.5" outlineLevel="1" x14ac:dyDescent="0.2">
      <c r="A12" s="178">
        <v>4</v>
      </c>
      <c r="B12" s="155" t="s">
        <v>374</v>
      </c>
      <c r="C12" s="156" t="s">
        <v>375</v>
      </c>
      <c r="D12" s="157" t="s">
        <v>136</v>
      </c>
      <c r="E12" s="182">
        <v>63</v>
      </c>
      <c r="F12" s="158"/>
      <c r="G12" s="159">
        <f t="shared" si="0"/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137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78">
        <v>5</v>
      </c>
      <c r="B13" s="155" t="s">
        <v>144</v>
      </c>
      <c r="C13" s="156" t="s">
        <v>145</v>
      </c>
      <c r="D13" s="157" t="s">
        <v>136</v>
      </c>
      <c r="E13" s="182">
        <v>63</v>
      </c>
      <c r="F13" s="158"/>
      <c r="G13" s="159">
        <f t="shared" si="0"/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137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78">
        <v>6</v>
      </c>
      <c r="B14" s="155" t="s">
        <v>146</v>
      </c>
      <c r="C14" s="156" t="s">
        <v>147</v>
      </c>
      <c r="D14" s="157" t="s">
        <v>136</v>
      </c>
      <c r="E14" s="182">
        <v>14</v>
      </c>
      <c r="F14" s="158"/>
      <c r="G14" s="159">
        <f t="shared" si="0"/>
        <v>0</v>
      </c>
      <c r="H14" s="160"/>
      <c r="I14" s="161"/>
      <c r="J14" s="160"/>
      <c r="K14" s="161"/>
      <c r="L14" s="161"/>
      <c r="M14" s="161"/>
      <c r="N14" s="162"/>
      <c r="O14" s="162"/>
      <c r="P14" s="162"/>
      <c r="Q14" s="162"/>
      <c r="R14" s="161"/>
      <c r="S14" s="161"/>
      <c r="T14" s="161"/>
      <c r="U14" s="161"/>
      <c r="V14" s="161"/>
      <c r="W14" s="161"/>
      <c r="X14" s="161"/>
      <c r="Y14" s="161"/>
      <c r="Z14" s="163"/>
      <c r="AA14" s="163"/>
      <c r="AB14" s="163"/>
      <c r="AC14" s="163"/>
      <c r="AD14" s="163"/>
      <c r="AE14" s="163"/>
      <c r="AF14" s="163"/>
      <c r="AG14" s="163" t="s">
        <v>123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78">
        <v>7</v>
      </c>
      <c r="B15" s="155" t="s">
        <v>148</v>
      </c>
      <c r="C15" s="156" t="s">
        <v>149</v>
      </c>
      <c r="D15" s="157" t="s">
        <v>136</v>
      </c>
      <c r="E15" s="182">
        <v>14</v>
      </c>
      <c r="F15" s="158"/>
      <c r="G15" s="159">
        <f t="shared" si="0"/>
        <v>0</v>
      </c>
      <c r="H15" s="160"/>
      <c r="I15" s="161"/>
      <c r="J15" s="160"/>
      <c r="K15" s="161"/>
      <c r="L15" s="161"/>
      <c r="M15" s="161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 t="s">
        <v>123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78">
        <v>8</v>
      </c>
      <c r="B16" s="155" t="s">
        <v>248</v>
      </c>
      <c r="C16" s="156" t="s">
        <v>249</v>
      </c>
      <c r="D16" s="157" t="s">
        <v>136</v>
      </c>
      <c r="E16" s="182">
        <v>49</v>
      </c>
      <c r="F16" s="158"/>
      <c r="G16" s="159">
        <f t="shared" si="0"/>
        <v>0</v>
      </c>
      <c r="H16" s="160"/>
      <c r="I16" s="161"/>
      <c r="J16" s="160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123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ht="22.5" outlineLevel="1" x14ac:dyDescent="0.2">
      <c r="A17" s="178">
        <v>9</v>
      </c>
      <c r="B17" s="155" t="s">
        <v>354</v>
      </c>
      <c r="C17" s="156" t="s">
        <v>355</v>
      </c>
      <c r="D17" s="157" t="s">
        <v>136</v>
      </c>
      <c r="E17" s="182">
        <v>10.5</v>
      </c>
      <c r="F17" s="158"/>
      <c r="G17" s="159">
        <f t="shared" si="0"/>
        <v>0</v>
      </c>
      <c r="H17" s="160"/>
      <c r="I17" s="161"/>
      <c r="J17" s="160"/>
      <c r="K17" s="161"/>
      <c r="L17" s="161"/>
      <c r="M17" s="161"/>
      <c r="N17" s="162"/>
      <c r="O17" s="162"/>
      <c r="P17" s="162"/>
      <c r="Q17" s="162"/>
      <c r="R17" s="161"/>
      <c r="S17" s="161"/>
      <c r="T17" s="161"/>
      <c r="U17" s="161"/>
      <c r="V17" s="161"/>
      <c r="W17" s="161"/>
      <c r="X17" s="161"/>
      <c r="Y17" s="161"/>
      <c r="Z17" s="163"/>
      <c r="AA17" s="163"/>
      <c r="AB17" s="163"/>
      <c r="AC17" s="163"/>
      <c r="AD17" s="163"/>
      <c r="AE17" s="163"/>
      <c r="AF17" s="163"/>
      <c r="AG17" s="163" t="s">
        <v>123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78">
        <v>10</v>
      </c>
      <c r="B18" s="155" t="s">
        <v>376</v>
      </c>
      <c r="C18" s="156" t="s">
        <v>377</v>
      </c>
      <c r="D18" s="157" t="s">
        <v>136</v>
      </c>
      <c r="E18" s="182">
        <v>3</v>
      </c>
      <c r="F18" s="158"/>
      <c r="G18" s="159">
        <f t="shared" si="0"/>
        <v>0</v>
      </c>
      <c r="H18" s="160"/>
      <c r="I18" s="161"/>
      <c r="J18" s="160"/>
      <c r="K18" s="161"/>
      <c r="L18" s="161"/>
      <c r="M18" s="161"/>
      <c r="N18" s="162"/>
      <c r="O18" s="162"/>
      <c r="P18" s="162"/>
      <c r="Q18" s="162"/>
      <c r="R18" s="161"/>
      <c r="S18" s="161"/>
      <c r="T18" s="161"/>
      <c r="U18" s="161"/>
      <c r="V18" s="161"/>
      <c r="W18" s="161"/>
      <c r="X18" s="161"/>
      <c r="Y18" s="161"/>
      <c r="Z18" s="163"/>
      <c r="AA18" s="163"/>
      <c r="AB18" s="163"/>
      <c r="AC18" s="163"/>
      <c r="AD18" s="163"/>
      <c r="AE18" s="163"/>
      <c r="AF18" s="163"/>
      <c r="AG18" s="163" t="s">
        <v>123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x14ac:dyDescent="0.2">
      <c r="A19" s="177" t="s">
        <v>118</v>
      </c>
      <c r="B19" s="147" t="s">
        <v>74</v>
      </c>
      <c r="C19" s="148" t="s">
        <v>75</v>
      </c>
      <c r="D19" s="149"/>
      <c r="E19" s="184"/>
      <c r="F19" s="151"/>
      <c r="G19" s="152">
        <f>SUMIF(AG20:AG24,"&lt;&gt;NOR",G20:G24)</f>
        <v>0</v>
      </c>
      <c r="H19" s="153"/>
      <c r="I19" s="153"/>
      <c r="J19" s="153"/>
      <c r="K19" s="153"/>
      <c r="L19" s="153"/>
      <c r="M19" s="153"/>
      <c r="N19" s="154"/>
      <c r="O19" s="154"/>
      <c r="P19" s="154"/>
      <c r="Q19" s="154"/>
      <c r="R19" s="153"/>
      <c r="S19" s="153"/>
      <c r="T19" s="153"/>
      <c r="U19" s="153"/>
      <c r="V19" s="153"/>
      <c r="W19" s="153"/>
      <c r="X19" s="153"/>
      <c r="Y19" s="153"/>
      <c r="AG19" s="138" t="s">
        <v>119</v>
      </c>
    </row>
    <row r="20" spans="1:60" outlineLevel="1" x14ac:dyDescent="0.2">
      <c r="A20" s="178">
        <v>11</v>
      </c>
      <c r="B20" s="155" t="s">
        <v>262</v>
      </c>
      <c r="C20" s="156" t="s">
        <v>263</v>
      </c>
      <c r="D20" s="157" t="s">
        <v>153</v>
      </c>
      <c r="E20" s="182">
        <v>27.5</v>
      </c>
      <c r="F20" s="158"/>
      <c r="G20" s="159">
        <f>ROUND(E20*F20,2)</f>
        <v>0</v>
      </c>
      <c r="H20" s="160"/>
      <c r="I20" s="161"/>
      <c r="J20" s="160"/>
      <c r="K20" s="161"/>
      <c r="L20" s="161"/>
      <c r="M20" s="161"/>
      <c r="N20" s="162"/>
      <c r="O20" s="162"/>
      <c r="P20" s="162"/>
      <c r="Q20" s="162"/>
      <c r="R20" s="161"/>
      <c r="S20" s="161"/>
      <c r="T20" s="161"/>
      <c r="U20" s="161"/>
      <c r="V20" s="161"/>
      <c r="W20" s="161"/>
      <c r="X20" s="161"/>
      <c r="Y20" s="161"/>
      <c r="Z20" s="163"/>
      <c r="AA20" s="163"/>
      <c r="AB20" s="163"/>
      <c r="AC20" s="163"/>
      <c r="AD20" s="163"/>
      <c r="AE20" s="163"/>
      <c r="AF20" s="163"/>
      <c r="AG20" s="163" t="s">
        <v>123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78">
        <v>12</v>
      </c>
      <c r="B21" s="155" t="s">
        <v>264</v>
      </c>
      <c r="C21" s="156" t="s">
        <v>265</v>
      </c>
      <c r="D21" s="157" t="s">
        <v>153</v>
      </c>
      <c r="E21" s="182">
        <v>27.5</v>
      </c>
      <c r="F21" s="158"/>
      <c r="G21" s="159">
        <f>ROUND(E21*F21,2)</f>
        <v>0</v>
      </c>
      <c r="H21" s="160"/>
      <c r="I21" s="161"/>
      <c r="J21" s="160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137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22.5" outlineLevel="1" x14ac:dyDescent="0.2">
      <c r="A22" s="178">
        <v>13</v>
      </c>
      <c r="B22" s="155" t="s">
        <v>266</v>
      </c>
      <c r="C22" s="156" t="s">
        <v>267</v>
      </c>
      <c r="D22" s="157" t="s">
        <v>153</v>
      </c>
      <c r="E22" s="182">
        <v>27.5</v>
      </c>
      <c r="F22" s="158"/>
      <c r="G22" s="159">
        <f>ROUND(E22*F22,2)</f>
        <v>0</v>
      </c>
      <c r="H22" s="160"/>
      <c r="I22" s="161"/>
      <c r="J22" s="160"/>
      <c r="K22" s="161"/>
      <c r="L22" s="161"/>
      <c r="M22" s="161"/>
      <c r="N22" s="162"/>
      <c r="O22" s="162"/>
      <c r="P22" s="162"/>
      <c r="Q22" s="162"/>
      <c r="R22" s="161"/>
      <c r="S22" s="161"/>
      <c r="T22" s="161"/>
      <c r="U22" s="161"/>
      <c r="V22" s="161"/>
      <c r="W22" s="161"/>
      <c r="X22" s="161"/>
      <c r="Y22" s="161"/>
      <c r="Z22" s="163"/>
      <c r="AA22" s="163"/>
      <c r="AB22" s="163"/>
      <c r="AC22" s="163"/>
      <c r="AD22" s="163"/>
      <c r="AE22" s="163"/>
      <c r="AF22" s="163"/>
      <c r="AG22" s="163" t="s">
        <v>137</v>
      </c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22.5" outlineLevel="1" x14ac:dyDescent="0.2">
      <c r="A23" s="178">
        <v>14</v>
      </c>
      <c r="B23" s="155" t="s">
        <v>268</v>
      </c>
      <c r="C23" s="156" t="s">
        <v>269</v>
      </c>
      <c r="D23" s="157" t="s">
        <v>153</v>
      </c>
      <c r="E23" s="182">
        <v>27.5</v>
      </c>
      <c r="F23" s="158"/>
      <c r="G23" s="159">
        <f>ROUND(E23*F23,2)</f>
        <v>0</v>
      </c>
      <c r="H23" s="160"/>
      <c r="I23" s="161"/>
      <c r="J23" s="160"/>
      <c r="K23" s="161"/>
      <c r="L23" s="161"/>
      <c r="M23" s="161"/>
      <c r="N23" s="162"/>
      <c r="O23" s="162"/>
      <c r="P23" s="162"/>
      <c r="Q23" s="162"/>
      <c r="R23" s="161"/>
      <c r="S23" s="161"/>
      <c r="T23" s="161"/>
      <c r="U23" s="161"/>
      <c r="V23" s="161"/>
      <c r="W23" s="161"/>
      <c r="X23" s="161"/>
      <c r="Y23" s="161"/>
      <c r="Z23" s="163"/>
      <c r="AA23" s="163"/>
      <c r="AB23" s="163"/>
      <c r="AC23" s="163"/>
      <c r="AD23" s="163"/>
      <c r="AE23" s="163"/>
      <c r="AF23" s="163"/>
      <c r="AG23" s="163" t="s">
        <v>137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78">
        <v>15</v>
      </c>
      <c r="B24" s="155" t="s">
        <v>270</v>
      </c>
      <c r="C24" s="156" t="s">
        <v>271</v>
      </c>
      <c r="D24" s="157" t="s">
        <v>153</v>
      </c>
      <c r="E24" s="182">
        <v>27.5</v>
      </c>
      <c r="F24" s="158"/>
      <c r="G24" s="159">
        <f>ROUND(E24*F24,2)</f>
        <v>0</v>
      </c>
      <c r="H24" s="160"/>
      <c r="I24" s="161"/>
      <c r="J24" s="160"/>
      <c r="K24" s="161"/>
      <c r="L24" s="161"/>
      <c r="M24" s="161"/>
      <c r="N24" s="162"/>
      <c r="O24" s="162"/>
      <c r="P24" s="162"/>
      <c r="Q24" s="162"/>
      <c r="R24" s="161"/>
      <c r="S24" s="161"/>
      <c r="T24" s="161"/>
      <c r="U24" s="161"/>
      <c r="V24" s="161"/>
      <c r="W24" s="161"/>
      <c r="X24" s="161"/>
      <c r="Y24" s="161"/>
      <c r="Z24" s="163"/>
      <c r="AA24" s="163"/>
      <c r="AB24" s="163"/>
      <c r="AC24" s="163"/>
      <c r="AD24" s="163"/>
      <c r="AE24" s="163"/>
      <c r="AF24" s="163"/>
      <c r="AG24" s="163" t="s">
        <v>137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x14ac:dyDescent="0.2">
      <c r="A25" s="177" t="s">
        <v>118</v>
      </c>
      <c r="B25" s="147" t="s">
        <v>78</v>
      </c>
      <c r="C25" s="148" t="s">
        <v>79</v>
      </c>
      <c r="D25" s="149"/>
      <c r="E25" s="184"/>
      <c r="F25" s="151"/>
      <c r="G25" s="152">
        <f>SUMIF(AG26:AG27,"&lt;&gt;NOR",G26:G27)</f>
        <v>0</v>
      </c>
      <c r="H25" s="153"/>
      <c r="I25" s="153"/>
      <c r="J25" s="153"/>
      <c r="K25" s="153"/>
      <c r="L25" s="153"/>
      <c r="M25" s="153"/>
      <c r="N25" s="154"/>
      <c r="O25" s="154"/>
      <c r="P25" s="154"/>
      <c r="Q25" s="154"/>
      <c r="R25" s="153"/>
      <c r="S25" s="153"/>
      <c r="T25" s="153"/>
      <c r="U25" s="153"/>
      <c r="V25" s="153"/>
      <c r="W25" s="153"/>
      <c r="X25" s="153"/>
      <c r="Y25" s="153"/>
      <c r="AG25" s="138" t="s">
        <v>119</v>
      </c>
    </row>
    <row r="26" spans="1:60" ht="33.75" outlineLevel="1" x14ac:dyDescent="0.2">
      <c r="A26" s="178">
        <v>16</v>
      </c>
      <c r="B26" s="155" t="s">
        <v>378</v>
      </c>
      <c r="C26" s="156" t="s">
        <v>448</v>
      </c>
      <c r="D26" s="157" t="s">
        <v>209</v>
      </c>
      <c r="E26" s="182">
        <v>1</v>
      </c>
      <c r="F26" s="158"/>
      <c r="G26" s="159">
        <f>ROUND(E26*F26,2)</f>
        <v>0</v>
      </c>
      <c r="H26" s="160"/>
      <c r="I26" s="161"/>
      <c r="J26" s="160"/>
      <c r="K26" s="161"/>
      <c r="L26" s="161"/>
      <c r="M26" s="161"/>
      <c r="N26" s="162"/>
      <c r="O26" s="162"/>
      <c r="P26" s="162"/>
      <c r="Q26" s="162"/>
      <c r="R26" s="161"/>
      <c r="S26" s="161"/>
      <c r="T26" s="161"/>
      <c r="U26" s="161"/>
      <c r="V26" s="161"/>
      <c r="W26" s="161"/>
      <c r="X26" s="161"/>
      <c r="Y26" s="161"/>
      <c r="Z26" s="163"/>
      <c r="AA26" s="163"/>
      <c r="AB26" s="163"/>
      <c r="AC26" s="163"/>
      <c r="AD26" s="163"/>
      <c r="AE26" s="163"/>
      <c r="AF26" s="163"/>
      <c r="AG26" s="163" t="s">
        <v>279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ht="22.5" outlineLevel="1" x14ac:dyDescent="0.2">
      <c r="A27" s="178">
        <v>17</v>
      </c>
      <c r="B27" s="155" t="s">
        <v>379</v>
      </c>
      <c r="C27" s="156" t="s">
        <v>380</v>
      </c>
      <c r="D27" s="157" t="s">
        <v>165</v>
      </c>
      <c r="E27" s="182">
        <v>1</v>
      </c>
      <c r="F27" s="158"/>
      <c r="G27" s="159">
        <f>ROUND(E27*F27,2)</f>
        <v>0</v>
      </c>
      <c r="H27" s="160"/>
      <c r="I27" s="161"/>
      <c r="J27" s="160"/>
      <c r="K27" s="161"/>
      <c r="L27" s="161"/>
      <c r="M27" s="161"/>
      <c r="N27" s="162"/>
      <c r="O27" s="162"/>
      <c r="P27" s="162"/>
      <c r="Q27" s="162"/>
      <c r="R27" s="161"/>
      <c r="S27" s="161"/>
      <c r="T27" s="161"/>
      <c r="U27" s="161"/>
      <c r="V27" s="161"/>
      <c r="W27" s="161"/>
      <c r="X27" s="161"/>
      <c r="Y27" s="161"/>
      <c r="Z27" s="163"/>
      <c r="AA27" s="163"/>
      <c r="AB27" s="163"/>
      <c r="AC27" s="163"/>
      <c r="AD27" s="163"/>
      <c r="AE27" s="163"/>
      <c r="AF27" s="163"/>
      <c r="AG27" s="163" t="s">
        <v>279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x14ac:dyDescent="0.2">
      <c r="A28" s="177" t="s">
        <v>118</v>
      </c>
      <c r="B28" s="147" t="s">
        <v>86</v>
      </c>
      <c r="C28" s="148" t="s">
        <v>87</v>
      </c>
      <c r="D28" s="149"/>
      <c r="E28" s="184"/>
      <c r="F28" s="151"/>
      <c r="G28" s="152">
        <f>SUMIF(AG29:AG31,"&lt;&gt;NOR",G29:G31)</f>
        <v>0</v>
      </c>
      <c r="H28" s="153"/>
      <c r="I28" s="153"/>
      <c r="J28" s="153"/>
      <c r="K28" s="153"/>
      <c r="L28" s="153"/>
      <c r="M28" s="153"/>
      <c r="N28" s="154"/>
      <c r="O28" s="154"/>
      <c r="P28" s="154"/>
      <c r="Q28" s="154"/>
      <c r="R28" s="153"/>
      <c r="S28" s="153"/>
      <c r="T28" s="153"/>
      <c r="U28" s="153"/>
      <c r="V28" s="153"/>
      <c r="W28" s="153"/>
      <c r="X28" s="153"/>
      <c r="Y28" s="153"/>
      <c r="AG28" s="138" t="s">
        <v>119</v>
      </c>
    </row>
    <row r="29" spans="1:60" outlineLevel="1" x14ac:dyDescent="0.2">
      <c r="A29" s="178">
        <v>18</v>
      </c>
      <c r="B29" s="155" t="s">
        <v>286</v>
      </c>
      <c r="C29" s="156" t="s">
        <v>287</v>
      </c>
      <c r="D29" s="157" t="s">
        <v>153</v>
      </c>
      <c r="E29" s="182">
        <v>27.5</v>
      </c>
      <c r="F29" s="158"/>
      <c r="G29" s="159">
        <f>ROUND(E29*F29,2)</f>
        <v>0</v>
      </c>
      <c r="H29" s="160"/>
      <c r="I29" s="161"/>
      <c r="J29" s="160"/>
      <c r="K29" s="161"/>
      <c r="L29" s="161"/>
      <c r="M29" s="161"/>
      <c r="N29" s="162"/>
      <c r="O29" s="162"/>
      <c r="P29" s="162"/>
      <c r="Q29" s="162"/>
      <c r="R29" s="161"/>
      <c r="S29" s="161"/>
      <c r="T29" s="161"/>
      <c r="U29" s="161"/>
      <c r="V29" s="161"/>
      <c r="W29" s="161"/>
      <c r="X29" s="161"/>
      <c r="Y29" s="161"/>
      <c r="Z29" s="163"/>
      <c r="AA29" s="163"/>
      <c r="AB29" s="163"/>
      <c r="AC29" s="163"/>
      <c r="AD29" s="163"/>
      <c r="AE29" s="163"/>
      <c r="AF29" s="163"/>
      <c r="AG29" s="163" t="s">
        <v>123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78">
        <v>19</v>
      </c>
      <c r="B30" s="155" t="s">
        <v>288</v>
      </c>
      <c r="C30" s="156" t="s">
        <v>289</v>
      </c>
      <c r="D30" s="157" t="s">
        <v>153</v>
      </c>
      <c r="E30" s="182">
        <v>27.5</v>
      </c>
      <c r="F30" s="158"/>
      <c r="G30" s="159">
        <f>ROUND(E30*F30,2)</f>
        <v>0</v>
      </c>
      <c r="H30" s="160"/>
      <c r="I30" s="161"/>
      <c r="J30" s="160"/>
      <c r="K30" s="161"/>
      <c r="L30" s="161"/>
      <c r="M30" s="161"/>
      <c r="N30" s="162"/>
      <c r="O30" s="162"/>
      <c r="P30" s="162"/>
      <c r="Q30" s="162"/>
      <c r="R30" s="161"/>
      <c r="S30" s="161"/>
      <c r="T30" s="161"/>
      <c r="U30" s="161"/>
      <c r="V30" s="161"/>
      <c r="W30" s="161"/>
      <c r="X30" s="161"/>
      <c r="Y30" s="161"/>
      <c r="Z30" s="163"/>
      <c r="AA30" s="163"/>
      <c r="AB30" s="163"/>
      <c r="AC30" s="163"/>
      <c r="AD30" s="163"/>
      <c r="AE30" s="163"/>
      <c r="AF30" s="163"/>
      <c r="AG30" s="163" t="s">
        <v>123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78">
        <v>20</v>
      </c>
      <c r="B31" s="155" t="s">
        <v>290</v>
      </c>
      <c r="C31" s="156" t="s">
        <v>291</v>
      </c>
      <c r="D31" s="157" t="s">
        <v>156</v>
      </c>
      <c r="E31" s="182">
        <v>113</v>
      </c>
      <c r="F31" s="158"/>
      <c r="G31" s="159">
        <f>ROUND(E31*F31,2)</f>
        <v>0</v>
      </c>
      <c r="H31" s="160"/>
      <c r="I31" s="161"/>
      <c r="J31" s="160"/>
      <c r="K31" s="161"/>
      <c r="L31" s="161"/>
      <c r="M31" s="161"/>
      <c r="N31" s="162"/>
      <c r="O31" s="162"/>
      <c r="P31" s="162"/>
      <c r="Q31" s="162"/>
      <c r="R31" s="161"/>
      <c r="S31" s="161"/>
      <c r="T31" s="161"/>
      <c r="U31" s="161"/>
      <c r="V31" s="161"/>
      <c r="W31" s="161"/>
      <c r="X31" s="161"/>
      <c r="Y31" s="161"/>
      <c r="Z31" s="163"/>
      <c r="AA31" s="163"/>
      <c r="AB31" s="163"/>
      <c r="AC31" s="163"/>
      <c r="AD31" s="163"/>
      <c r="AE31" s="163"/>
      <c r="AF31" s="163"/>
      <c r="AG31" s="163" t="s">
        <v>123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x14ac:dyDescent="0.2">
      <c r="A32" s="177" t="s">
        <v>118</v>
      </c>
      <c r="B32" s="147" t="s">
        <v>88</v>
      </c>
      <c r="C32" s="148" t="s">
        <v>89</v>
      </c>
      <c r="D32" s="149"/>
      <c r="E32" s="184"/>
      <c r="F32" s="151"/>
      <c r="G32" s="152">
        <f>SUMIF(AG33:AG33,"&lt;&gt;NOR",G33:G33)</f>
        <v>0</v>
      </c>
      <c r="H32" s="153"/>
      <c r="I32" s="153"/>
      <c r="J32" s="153"/>
      <c r="K32" s="153"/>
      <c r="L32" s="153"/>
      <c r="M32" s="153"/>
      <c r="N32" s="154"/>
      <c r="O32" s="154"/>
      <c r="P32" s="154"/>
      <c r="Q32" s="154"/>
      <c r="R32" s="153"/>
      <c r="S32" s="153"/>
      <c r="T32" s="153"/>
      <c r="U32" s="153"/>
      <c r="V32" s="153"/>
      <c r="W32" s="153"/>
      <c r="X32" s="153"/>
      <c r="Y32" s="153"/>
      <c r="AG32" s="138" t="s">
        <v>119</v>
      </c>
    </row>
    <row r="33" spans="1:60" outlineLevel="1" x14ac:dyDescent="0.2">
      <c r="A33" s="178">
        <v>21</v>
      </c>
      <c r="B33" s="155" t="s">
        <v>217</v>
      </c>
      <c r="C33" s="156" t="s">
        <v>218</v>
      </c>
      <c r="D33" s="157" t="s">
        <v>219</v>
      </c>
      <c r="E33" s="182">
        <v>47.201999999999998</v>
      </c>
      <c r="F33" s="158"/>
      <c r="G33" s="159">
        <f>ROUND(E33*F33,2)</f>
        <v>0</v>
      </c>
      <c r="H33" s="160"/>
      <c r="I33" s="161"/>
      <c r="J33" s="160"/>
      <c r="K33" s="161"/>
      <c r="L33" s="161"/>
      <c r="M33" s="161"/>
      <c r="N33" s="162"/>
      <c r="O33" s="162"/>
      <c r="P33" s="162"/>
      <c r="Q33" s="162"/>
      <c r="R33" s="161"/>
      <c r="S33" s="161"/>
      <c r="T33" s="161"/>
      <c r="U33" s="161"/>
      <c r="V33" s="161"/>
      <c r="W33" s="161"/>
      <c r="X33" s="161"/>
      <c r="Y33" s="161"/>
      <c r="Z33" s="163"/>
      <c r="AA33" s="163"/>
      <c r="AB33" s="163"/>
      <c r="AC33" s="163"/>
      <c r="AD33" s="163"/>
      <c r="AE33" s="163"/>
      <c r="AF33" s="163"/>
      <c r="AG33" s="163" t="s">
        <v>220</v>
      </c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x14ac:dyDescent="0.2">
      <c r="A34" s="177" t="s">
        <v>118</v>
      </c>
      <c r="B34" s="147" t="s">
        <v>98</v>
      </c>
      <c r="C34" s="148" t="s">
        <v>99</v>
      </c>
      <c r="D34" s="149"/>
      <c r="E34" s="184"/>
      <c r="F34" s="151"/>
      <c r="G34" s="152">
        <f>SUMIF(AG35:AG35,"&lt;&gt;NOR",G35:G35)</f>
        <v>0</v>
      </c>
      <c r="H34" s="153"/>
      <c r="I34" s="153"/>
      <c r="J34" s="153"/>
      <c r="K34" s="153"/>
      <c r="L34" s="153"/>
      <c r="M34" s="153"/>
      <c r="N34" s="154"/>
      <c r="O34" s="154"/>
      <c r="P34" s="154"/>
      <c r="Q34" s="154"/>
      <c r="R34" s="153"/>
      <c r="S34" s="153"/>
      <c r="T34" s="153"/>
      <c r="U34" s="153"/>
      <c r="V34" s="153"/>
      <c r="W34" s="153"/>
      <c r="X34" s="153"/>
      <c r="Y34" s="153"/>
      <c r="AG34" s="138" t="s">
        <v>119</v>
      </c>
    </row>
    <row r="35" spans="1:60" ht="22.5" outlineLevel="1" x14ac:dyDescent="0.2">
      <c r="A35" s="178">
        <v>22</v>
      </c>
      <c r="B35" s="155" t="s">
        <v>381</v>
      </c>
      <c r="C35" s="156" t="s">
        <v>382</v>
      </c>
      <c r="D35" s="157" t="s">
        <v>156</v>
      </c>
      <c r="E35" s="182">
        <v>95</v>
      </c>
      <c r="F35" s="158"/>
      <c r="G35" s="159">
        <f>ROUND(E35*F35,2)</f>
        <v>0</v>
      </c>
      <c r="H35" s="160"/>
      <c r="I35" s="161"/>
      <c r="J35" s="160"/>
      <c r="K35" s="161"/>
      <c r="L35" s="161"/>
      <c r="M35" s="161"/>
      <c r="N35" s="162"/>
      <c r="O35" s="162"/>
      <c r="P35" s="162"/>
      <c r="Q35" s="162"/>
      <c r="R35" s="161"/>
      <c r="S35" s="161"/>
      <c r="T35" s="161"/>
      <c r="U35" s="161"/>
      <c r="V35" s="161"/>
      <c r="W35" s="161"/>
      <c r="X35" s="161"/>
      <c r="Y35" s="161"/>
      <c r="Z35" s="163"/>
      <c r="AA35" s="163"/>
      <c r="AB35" s="163"/>
      <c r="AC35" s="163"/>
      <c r="AD35" s="163"/>
      <c r="AE35" s="163"/>
      <c r="AF35" s="163"/>
      <c r="AG35" s="163" t="s">
        <v>123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x14ac:dyDescent="0.2">
      <c r="A36" s="177" t="s">
        <v>118</v>
      </c>
      <c r="B36" s="147" t="s">
        <v>102</v>
      </c>
      <c r="C36" s="148" t="s">
        <v>103</v>
      </c>
      <c r="D36" s="149"/>
      <c r="E36" s="184"/>
      <c r="F36" s="151"/>
      <c r="G36" s="152">
        <f>SUMIF(AG37:AG41,"&lt;&gt;NOR",G37:G41)</f>
        <v>0</v>
      </c>
      <c r="H36" s="153"/>
      <c r="I36" s="153"/>
      <c r="J36" s="153"/>
      <c r="K36" s="153"/>
      <c r="L36" s="153"/>
      <c r="M36" s="153"/>
      <c r="N36" s="154"/>
      <c r="O36" s="154"/>
      <c r="P36" s="154"/>
      <c r="Q36" s="154"/>
      <c r="R36" s="153"/>
      <c r="S36" s="153"/>
      <c r="T36" s="153"/>
      <c r="U36" s="153"/>
      <c r="V36" s="153"/>
      <c r="W36" s="153"/>
      <c r="X36" s="153"/>
      <c r="Y36" s="153"/>
      <c r="AG36" s="138" t="s">
        <v>119</v>
      </c>
    </row>
    <row r="37" spans="1:60" outlineLevel="1" x14ac:dyDescent="0.2">
      <c r="A37" s="178">
        <v>23</v>
      </c>
      <c r="B37" s="155" t="s">
        <v>229</v>
      </c>
      <c r="C37" s="156" t="s">
        <v>230</v>
      </c>
      <c r="D37" s="157" t="s">
        <v>219</v>
      </c>
      <c r="E37" s="182">
        <v>522.72</v>
      </c>
      <c r="F37" s="158"/>
      <c r="G37" s="159">
        <f>ROUND(E37*F37,2)</f>
        <v>0</v>
      </c>
      <c r="H37" s="160"/>
      <c r="I37" s="161"/>
      <c r="J37" s="160"/>
      <c r="K37" s="161"/>
      <c r="L37" s="161"/>
      <c r="M37" s="161"/>
      <c r="N37" s="162"/>
      <c r="O37" s="162"/>
      <c r="P37" s="162"/>
      <c r="Q37" s="162"/>
      <c r="R37" s="161"/>
      <c r="S37" s="161"/>
      <c r="T37" s="161"/>
      <c r="U37" s="161"/>
      <c r="V37" s="161"/>
      <c r="W37" s="161"/>
      <c r="X37" s="161"/>
      <c r="Y37" s="161"/>
      <c r="Z37" s="163"/>
      <c r="AA37" s="163"/>
      <c r="AB37" s="163"/>
      <c r="AC37" s="163"/>
      <c r="AD37" s="163"/>
      <c r="AE37" s="163"/>
      <c r="AF37" s="163"/>
      <c r="AG37" s="163" t="s">
        <v>231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78">
        <v>24</v>
      </c>
      <c r="B38" s="155" t="s">
        <v>232</v>
      </c>
      <c r="C38" s="156" t="s">
        <v>233</v>
      </c>
      <c r="D38" s="157" t="s">
        <v>219</v>
      </c>
      <c r="E38" s="182">
        <v>21.78</v>
      </c>
      <c r="F38" s="158"/>
      <c r="G38" s="159">
        <f>ROUND(E38*F38,2)</f>
        <v>0</v>
      </c>
      <c r="H38" s="160"/>
      <c r="I38" s="161"/>
      <c r="J38" s="160"/>
      <c r="K38" s="161"/>
      <c r="L38" s="161"/>
      <c r="M38" s="161"/>
      <c r="N38" s="162"/>
      <c r="O38" s="162"/>
      <c r="P38" s="162"/>
      <c r="Q38" s="162"/>
      <c r="R38" s="161"/>
      <c r="S38" s="161"/>
      <c r="T38" s="161"/>
      <c r="U38" s="161"/>
      <c r="V38" s="161"/>
      <c r="W38" s="161"/>
      <c r="X38" s="161"/>
      <c r="Y38" s="161"/>
      <c r="Z38" s="163"/>
      <c r="AA38" s="163"/>
      <c r="AB38" s="163"/>
      <c r="AC38" s="163"/>
      <c r="AD38" s="163"/>
      <c r="AE38" s="163"/>
      <c r="AF38" s="163"/>
      <c r="AG38" s="163" t="s">
        <v>231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78">
        <v>25</v>
      </c>
      <c r="B39" s="155" t="s">
        <v>234</v>
      </c>
      <c r="C39" s="156" t="s">
        <v>235</v>
      </c>
      <c r="D39" s="157" t="s">
        <v>219</v>
      </c>
      <c r="E39" s="182">
        <v>21.78</v>
      </c>
      <c r="F39" s="158"/>
      <c r="G39" s="159">
        <f>ROUND(E39*F39,2)</f>
        <v>0</v>
      </c>
      <c r="H39" s="160"/>
      <c r="I39" s="161"/>
      <c r="J39" s="160"/>
      <c r="K39" s="161"/>
      <c r="L39" s="161"/>
      <c r="M39" s="161"/>
      <c r="N39" s="162"/>
      <c r="O39" s="162"/>
      <c r="P39" s="162"/>
      <c r="Q39" s="162"/>
      <c r="R39" s="161"/>
      <c r="S39" s="161"/>
      <c r="T39" s="161"/>
      <c r="U39" s="161"/>
      <c r="V39" s="161"/>
      <c r="W39" s="161"/>
      <c r="X39" s="161"/>
      <c r="Y39" s="161"/>
      <c r="Z39" s="163"/>
      <c r="AA39" s="163"/>
      <c r="AB39" s="163"/>
      <c r="AC39" s="163"/>
      <c r="AD39" s="163"/>
      <c r="AE39" s="163"/>
      <c r="AF39" s="163"/>
      <c r="AG39" s="163" t="s">
        <v>231</v>
      </c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78">
        <v>26</v>
      </c>
      <c r="B40" s="155" t="s">
        <v>236</v>
      </c>
      <c r="C40" s="156" t="s">
        <v>237</v>
      </c>
      <c r="D40" s="157" t="s">
        <v>219</v>
      </c>
      <c r="E40" s="182">
        <v>21.78</v>
      </c>
      <c r="F40" s="158"/>
      <c r="G40" s="159">
        <f>ROUND(E40*F40,2)</f>
        <v>0</v>
      </c>
      <c r="H40" s="160"/>
      <c r="I40" s="161"/>
      <c r="J40" s="160"/>
      <c r="K40" s="161"/>
      <c r="L40" s="161"/>
      <c r="M40" s="161"/>
      <c r="N40" s="162"/>
      <c r="O40" s="162"/>
      <c r="P40" s="162"/>
      <c r="Q40" s="162"/>
      <c r="R40" s="161"/>
      <c r="S40" s="161"/>
      <c r="T40" s="161"/>
      <c r="U40" s="161"/>
      <c r="V40" s="161"/>
      <c r="W40" s="161"/>
      <c r="X40" s="161"/>
      <c r="Y40" s="161"/>
      <c r="Z40" s="163"/>
      <c r="AA40" s="163"/>
      <c r="AB40" s="163"/>
      <c r="AC40" s="163"/>
      <c r="AD40" s="163"/>
      <c r="AE40" s="163"/>
      <c r="AF40" s="163"/>
      <c r="AG40" s="163" t="s">
        <v>231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ht="22.5" outlineLevel="1" x14ac:dyDescent="0.2">
      <c r="A41" s="179">
        <v>27</v>
      </c>
      <c r="B41" s="164" t="s">
        <v>327</v>
      </c>
      <c r="C41" s="165" t="s">
        <v>328</v>
      </c>
      <c r="D41" s="166" t="s">
        <v>219</v>
      </c>
      <c r="E41" s="183">
        <v>21.78</v>
      </c>
      <c r="F41" s="167"/>
      <c r="G41" s="168">
        <f>ROUND(E41*F41,2)</f>
        <v>0</v>
      </c>
      <c r="H41" s="160"/>
      <c r="I41" s="161"/>
      <c r="J41" s="160"/>
      <c r="K41" s="161"/>
      <c r="L41" s="161"/>
      <c r="M41" s="161"/>
      <c r="N41" s="162"/>
      <c r="O41" s="162"/>
      <c r="P41" s="162"/>
      <c r="Q41" s="162"/>
      <c r="R41" s="161"/>
      <c r="S41" s="161"/>
      <c r="T41" s="161"/>
      <c r="U41" s="161"/>
      <c r="V41" s="161"/>
      <c r="W41" s="161"/>
      <c r="X41" s="161"/>
      <c r="Y41" s="161"/>
      <c r="Z41" s="163"/>
      <c r="AA41" s="163"/>
      <c r="AB41" s="163"/>
      <c r="AC41" s="163"/>
      <c r="AD41" s="163"/>
      <c r="AE41" s="163"/>
      <c r="AF41" s="163"/>
      <c r="AG41" s="163" t="s">
        <v>231</v>
      </c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x14ac:dyDescent="0.2">
      <c r="C42" s="169"/>
      <c r="D42" s="15"/>
      <c r="AE42" s="138">
        <v>15</v>
      </c>
      <c r="AF42" s="138">
        <v>21</v>
      </c>
      <c r="AG42" s="138" t="s">
        <v>117</v>
      </c>
    </row>
    <row r="43" spans="1:60" x14ac:dyDescent="0.2">
      <c r="A43" s="180"/>
      <c r="B43" s="170" t="s">
        <v>30</v>
      </c>
      <c r="C43" s="171"/>
      <c r="D43" s="172"/>
      <c r="E43" s="173"/>
      <c r="F43" s="173"/>
      <c r="G43" s="174">
        <f>G8+G19+G25+G28+G32+G34+G36</f>
        <v>0</v>
      </c>
      <c r="AE43" s="138">
        <f>SUMIF(L7:L41,AE42,G7:G41)</f>
        <v>0</v>
      </c>
      <c r="AF43" s="138">
        <f>SUMIF(L7:L41,AF42,G7:G41)</f>
        <v>0</v>
      </c>
      <c r="AG43" s="138" t="s">
        <v>130</v>
      </c>
    </row>
    <row r="44" spans="1:60" x14ac:dyDescent="0.2">
      <c r="C44" s="169"/>
      <c r="D44" s="15"/>
    </row>
    <row r="45" spans="1:60" x14ac:dyDescent="0.2">
      <c r="C45" s="169"/>
      <c r="D45" s="15"/>
    </row>
    <row r="46" spans="1:60" x14ac:dyDescent="0.2">
      <c r="A46" s="262" t="s">
        <v>131</v>
      </c>
      <c r="B46" s="262"/>
      <c r="C46" s="263"/>
      <c r="D46" s="15"/>
    </row>
    <row r="47" spans="1:60" x14ac:dyDescent="0.2">
      <c r="A47" s="243"/>
      <c r="B47" s="244"/>
      <c r="C47" s="245"/>
      <c r="D47" s="244"/>
      <c r="E47" s="244"/>
      <c r="F47" s="244"/>
      <c r="G47" s="246"/>
      <c r="AG47" s="138" t="s">
        <v>132</v>
      </c>
    </row>
    <row r="48" spans="1:60" x14ac:dyDescent="0.2">
      <c r="A48" s="247"/>
      <c r="B48" s="248"/>
      <c r="C48" s="249"/>
      <c r="D48" s="248"/>
      <c r="E48" s="248"/>
      <c r="F48" s="248"/>
      <c r="G48" s="250"/>
    </row>
    <row r="49" spans="1:33" x14ac:dyDescent="0.2">
      <c r="A49" s="247"/>
      <c r="B49" s="248"/>
      <c r="C49" s="249"/>
      <c r="D49" s="248"/>
      <c r="E49" s="248"/>
      <c r="F49" s="248"/>
      <c r="G49" s="250"/>
    </row>
    <row r="50" spans="1:33" x14ac:dyDescent="0.2">
      <c r="A50" s="247"/>
      <c r="B50" s="248"/>
      <c r="C50" s="249"/>
      <c r="D50" s="248"/>
      <c r="E50" s="248"/>
      <c r="F50" s="248"/>
      <c r="G50" s="250"/>
    </row>
    <row r="51" spans="1:33" x14ac:dyDescent="0.2">
      <c r="A51" s="251"/>
      <c r="B51" s="252"/>
      <c r="C51" s="253"/>
      <c r="D51" s="252"/>
      <c r="E51" s="252"/>
      <c r="F51" s="252"/>
      <c r="G51" s="254"/>
    </row>
    <row r="52" spans="1:33" x14ac:dyDescent="0.2">
      <c r="C52" s="169"/>
      <c r="D52" s="15"/>
    </row>
    <row r="53" spans="1:33" x14ac:dyDescent="0.2">
      <c r="C53" s="169"/>
      <c r="D53" s="15"/>
      <c r="AG53" s="138" t="s">
        <v>133</v>
      </c>
    </row>
    <row r="54" spans="1:33" x14ac:dyDescent="0.2">
      <c r="D54" s="15"/>
    </row>
    <row r="55" spans="1:33" x14ac:dyDescent="0.2">
      <c r="D55" s="15"/>
    </row>
    <row r="56" spans="1:33" x14ac:dyDescent="0.2">
      <c r="D56" s="15"/>
    </row>
    <row r="57" spans="1:33" x14ac:dyDescent="0.2">
      <c r="D57" s="15"/>
    </row>
    <row r="58" spans="1:33" x14ac:dyDescent="0.2">
      <c r="D58" s="15"/>
    </row>
    <row r="59" spans="1:33" x14ac:dyDescent="0.2">
      <c r="D59" s="15"/>
    </row>
    <row r="60" spans="1:33" x14ac:dyDescent="0.2">
      <c r="D60" s="15"/>
    </row>
    <row r="61" spans="1:33" x14ac:dyDescent="0.2">
      <c r="D61" s="15"/>
    </row>
    <row r="62" spans="1:33" x14ac:dyDescent="0.2">
      <c r="D62" s="15"/>
    </row>
    <row r="63" spans="1:33" x14ac:dyDescent="0.2">
      <c r="D63" s="15"/>
    </row>
    <row r="64" spans="1:33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47:G51"/>
    <mergeCell ref="A1:G1"/>
    <mergeCell ref="C2:G2"/>
    <mergeCell ref="C3:G3"/>
    <mergeCell ref="C4:G4"/>
    <mergeCell ref="A46:C4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FAC3-B346-47A0-8929-6AC8854B64E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57</v>
      </c>
      <c r="C4" s="259" t="s">
        <v>58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68</v>
      </c>
      <c r="C8" s="148" t="s">
        <v>69</v>
      </c>
      <c r="D8" s="149"/>
      <c r="E8" s="150"/>
      <c r="F8" s="151"/>
      <c r="G8" s="152">
        <f>SUMIF(AG9:AG14,"&lt;&gt;NOR",G9:G14)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140</v>
      </c>
      <c r="C9" s="156" t="s">
        <v>141</v>
      </c>
      <c r="D9" s="157" t="s">
        <v>136</v>
      </c>
      <c r="E9" s="182">
        <v>1.728</v>
      </c>
      <c r="F9" s="158"/>
      <c r="G9" s="159">
        <f t="shared" ref="G9:G14" si="0"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123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78">
        <v>2</v>
      </c>
      <c r="B10" s="155" t="s">
        <v>331</v>
      </c>
      <c r="C10" s="156" t="s">
        <v>332</v>
      </c>
      <c r="D10" s="157" t="s">
        <v>136</v>
      </c>
      <c r="E10" s="182">
        <v>1.728</v>
      </c>
      <c r="F10" s="158"/>
      <c r="G10" s="159">
        <f t="shared" si="0"/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137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78">
        <v>3</v>
      </c>
      <c r="B11" s="155" t="s">
        <v>333</v>
      </c>
      <c r="C11" s="156" t="s">
        <v>334</v>
      </c>
      <c r="D11" s="157" t="s">
        <v>136</v>
      </c>
      <c r="E11" s="182">
        <v>1.728</v>
      </c>
      <c r="F11" s="158"/>
      <c r="G11" s="159">
        <f t="shared" si="0"/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137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78">
        <v>4</v>
      </c>
      <c r="B12" s="155" t="s">
        <v>146</v>
      </c>
      <c r="C12" s="156" t="s">
        <v>147</v>
      </c>
      <c r="D12" s="157" t="s">
        <v>136</v>
      </c>
      <c r="E12" s="182">
        <v>1.728</v>
      </c>
      <c r="F12" s="158"/>
      <c r="G12" s="159">
        <f t="shared" si="0"/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137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ht="22.5" outlineLevel="1" x14ac:dyDescent="0.2">
      <c r="A13" s="178">
        <v>5</v>
      </c>
      <c r="B13" s="155" t="s">
        <v>148</v>
      </c>
      <c r="C13" s="156" t="s">
        <v>383</v>
      </c>
      <c r="D13" s="157" t="s">
        <v>136</v>
      </c>
      <c r="E13" s="182">
        <v>1.728</v>
      </c>
      <c r="F13" s="158"/>
      <c r="G13" s="159">
        <f t="shared" si="0"/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137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78">
        <v>6</v>
      </c>
      <c r="B14" s="155" t="s">
        <v>151</v>
      </c>
      <c r="C14" s="156" t="s">
        <v>152</v>
      </c>
      <c r="D14" s="157" t="s">
        <v>153</v>
      </c>
      <c r="E14" s="182">
        <v>1.92</v>
      </c>
      <c r="F14" s="158"/>
      <c r="G14" s="159">
        <f t="shared" si="0"/>
        <v>0</v>
      </c>
      <c r="H14" s="160"/>
      <c r="I14" s="161"/>
      <c r="J14" s="160"/>
      <c r="K14" s="161"/>
      <c r="L14" s="161"/>
      <c r="M14" s="161"/>
      <c r="N14" s="162"/>
      <c r="O14" s="162"/>
      <c r="P14" s="162"/>
      <c r="Q14" s="162"/>
      <c r="R14" s="161"/>
      <c r="S14" s="161"/>
      <c r="T14" s="161"/>
      <c r="U14" s="161"/>
      <c r="V14" s="161"/>
      <c r="W14" s="161"/>
      <c r="X14" s="161"/>
      <c r="Y14" s="161"/>
      <c r="Z14" s="163"/>
      <c r="AA14" s="163"/>
      <c r="AB14" s="163"/>
      <c r="AC14" s="163"/>
      <c r="AD14" s="163"/>
      <c r="AE14" s="163"/>
      <c r="AF14" s="163"/>
      <c r="AG14" s="163" t="s">
        <v>137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x14ac:dyDescent="0.2">
      <c r="A15" s="177" t="s">
        <v>118</v>
      </c>
      <c r="B15" s="147" t="s">
        <v>70</v>
      </c>
      <c r="C15" s="148" t="s">
        <v>71</v>
      </c>
      <c r="D15" s="149"/>
      <c r="E15" s="184"/>
      <c r="F15" s="151"/>
      <c r="G15" s="152">
        <f>SUMIF(AG16:AG19,"&lt;&gt;NOR",G16:G19)</f>
        <v>0</v>
      </c>
      <c r="H15" s="153"/>
      <c r="I15" s="153"/>
      <c r="J15" s="153"/>
      <c r="K15" s="153"/>
      <c r="L15" s="153"/>
      <c r="M15" s="153"/>
      <c r="N15" s="154"/>
      <c r="O15" s="154"/>
      <c r="P15" s="154"/>
      <c r="Q15" s="154"/>
      <c r="R15" s="153"/>
      <c r="S15" s="153"/>
      <c r="T15" s="153"/>
      <c r="U15" s="153"/>
      <c r="V15" s="153"/>
      <c r="W15" s="153"/>
      <c r="X15" s="153"/>
      <c r="Y15" s="153"/>
      <c r="AG15" s="138" t="s">
        <v>119</v>
      </c>
    </row>
    <row r="16" spans="1:60" outlineLevel="1" x14ac:dyDescent="0.2">
      <c r="A16" s="178">
        <v>7</v>
      </c>
      <c r="B16" s="155" t="s">
        <v>384</v>
      </c>
      <c r="C16" s="156" t="s">
        <v>385</v>
      </c>
      <c r="D16" s="157" t="s">
        <v>136</v>
      </c>
      <c r="E16" s="182">
        <v>2.1120000000000001</v>
      </c>
      <c r="F16" s="158"/>
      <c r="G16" s="159">
        <f>ROUND(E16*F16,2)</f>
        <v>0</v>
      </c>
      <c r="H16" s="160"/>
      <c r="I16" s="161"/>
      <c r="J16" s="160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123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78">
        <v>8</v>
      </c>
      <c r="B17" s="155" t="s">
        <v>386</v>
      </c>
      <c r="C17" s="156" t="s">
        <v>387</v>
      </c>
      <c r="D17" s="157" t="s">
        <v>153</v>
      </c>
      <c r="E17" s="182">
        <v>3.84</v>
      </c>
      <c r="F17" s="158"/>
      <c r="G17" s="159">
        <f>ROUND(E17*F17,2)</f>
        <v>0</v>
      </c>
      <c r="H17" s="160"/>
      <c r="I17" s="161"/>
      <c r="J17" s="160"/>
      <c r="K17" s="161"/>
      <c r="L17" s="161"/>
      <c r="M17" s="161"/>
      <c r="N17" s="162"/>
      <c r="O17" s="162"/>
      <c r="P17" s="162"/>
      <c r="Q17" s="162"/>
      <c r="R17" s="161"/>
      <c r="S17" s="161"/>
      <c r="T17" s="161"/>
      <c r="U17" s="161"/>
      <c r="V17" s="161"/>
      <c r="W17" s="161"/>
      <c r="X17" s="161"/>
      <c r="Y17" s="161"/>
      <c r="Z17" s="163"/>
      <c r="AA17" s="163"/>
      <c r="AB17" s="163"/>
      <c r="AC17" s="163"/>
      <c r="AD17" s="163"/>
      <c r="AE17" s="163"/>
      <c r="AF17" s="163"/>
      <c r="AG17" s="163" t="s">
        <v>123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78">
        <v>9</v>
      </c>
      <c r="B18" s="155" t="s">
        <v>388</v>
      </c>
      <c r="C18" s="156" t="s">
        <v>389</v>
      </c>
      <c r="D18" s="157" t="s">
        <v>153</v>
      </c>
      <c r="E18" s="182">
        <v>3.84</v>
      </c>
      <c r="F18" s="158"/>
      <c r="G18" s="159">
        <f>ROUND(E18*F18,2)</f>
        <v>0</v>
      </c>
      <c r="H18" s="160"/>
      <c r="I18" s="161"/>
      <c r="J18" s="160"/>
      <c r="K18" s="161"/>
      <c r="L18" s="161"/>
      <c r="M18" s="161"/>
      <c r="N18" s="162"/>
      <c r="O18" s="162"/>
      <c r="P18" s="162"/>
      <c r="Q18" s="162"/>
      <c r="R18" s="161"/>
      <c r="S18" s="161"/>
      <c r="T18" s="161"/>
      <c r="U18" s="161"/>
      <c r="V18" s="161"/>
      <c r="W18" s="161"/>
      <c r="X18" s="161"/>
      <c r="Y18" s="161"/>
      <c r="Z18" s="163"/>
      <c r="AA18" s="163"/>
      <c r="AB18" s="163"/>
      <c r="AC18" s="163"/>
      <c r="AD18" s="163"/>
      <c r="AE18" s="163"/>
      <c r="AF18" s="163"/>
      <c r="AG18" s="163" t="s">
        <v>123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22.5" outlineLevel="1" x14ac:dyDescent="0.2">
      <c r="A19" s="178">
        <v>10</v>
      </c>
      <c r="B19" s="155" t="s">
        <v>341</v>
      </c>
      <c r="C19" s="156" t="s">
        <v>390</v>
      </c>
      <c r="D19" s="157" t="s">
        <v>219</v>
      </c>
      <c r="E19" s="182">
        <v>6.3E-2</v>
      </c>
      <c r="F19" s="158"/>
      <c r="G19" s="159">
        <f>ROUND(E19*F19,2)</f>
        <v>0</v>
      </c>
      <c r="H19" s="160"/>
      <c r="I19" s="161"/>
      <c r="J19" s="160"/>
      <c r="K19" s="161"/>
      <c r="L19" s="161"/>
      <c r="M19" s="161"/>
      <c r="N19" s="162"/>
      <c r="O19" s="162"/>
      <c r="P19" s="162"/>
      <c r="Q19" s="162"/>
      <c r="R19" s="161"/>
      <c r="S19" s="161"/>
      <c r="T19" s="161"/>
      <c r="U19" s="161"/>
      <c r="V19" s="161"/>
      <c r="W19" s="161"/>
      <c r="X19" s="161"/>
      <c r="Y19" s="161"/>
      <c r="Z19" s="163"/>
      <c r="AA19" s="163"/>
      <c r="AB19" s="163"/>
      <c r="AC19" s="163"/>
      <c r="AD19" s="163"/>
      <c r="AE19" s="163"/>
      <c r="AF19" s="163"/>
      <c r="AG19" s="163" t="s">
        <v>123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x14ac:dyDescent="0.2">
      <c r="A20" s="177" t="s">
        <v>118</v>
      </c>
      <c r="B20" s="147" t="s">
        <v>88</v>
      </c>
      <c r="C20" s="148" t="s">
        <v>89</v>
      </c>
      <c r="D20" s="149"/>
      <c r="E20" s="184"/>
      <c r="F20" s="151"/>
      <c r="G20" s="152">
        <f>SUMIF(AG21:AG21,"&lt;&gt;NOR",G21:G21)</f>
        <v>0</v>
      </c>
      <c r="H20" s="153"/>
      <c r="I20" s="153"/>
      <c r="J20" s="153"/>
      <c r="K20" s="153"/>
      <c r="L20" s="153"/>
      <c r="M20" s="153"/>
      <c r="N20" s="154"/>
      <c r="O20" s="154"/>
      <c r="P20" s="154"/>
      <c r="Q20" s="154"/>
      <c r="R20" s="153"/>
      <c r="S20" s="153"/>
      <c r="T20" s="153"/>
      <c r="U20" s="153"/>
      <c r="V20" s="153"/>
      <c r="W20" s="153"/>
      <c r="X20" s="153"/>
      <c r="Y20" s="153"/>
      <c r="AG20" s="138" t="s">
        <v>119</v>
      </c>
    </row>
    <row r="21" spans="1:60" outlineLevel="1" x14ac:dyDescent="0.2">
      <c r="A21" s="179">
        <v>11</v>
      </c>
      <c r="B21" s="164" t="s">
        <v>217</v>
      </c>
      <c r="C21" s="165" t="s">
        <v>218</v>
      </c>
      <c r="D21" s="166" t="s">
        <v>219</v>
      </c>
      <c r="E21" s="183">
        <v>5.548</v>
      </c>
      <c r="F21" s="167"/>
      <c r="G21" s="168">
        <f>ROUND(E21*F21,2)</f>
        <v>0</v>
      </c>
      <c r="H21" s="160"/>
      <c r="I21" s="161"/>
      <c r="J21" s="160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220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x14ac:dyDescent="0.2">
      <c r="C22" s="169"/>
      <c r="D22" s="15"/>
      <c r="AE22" s="138">
        <v>15</v>
      </c>
      <c r="AF22" s="138">
        <v>21</v>
      </c>
      <c r="AG22" s="138" t="s">
        <v>117</v>
      </c>
    </row>
    <row r="23" spans="1:60" x14ac:dyDescent="0.2">
      <c r="A23" s="180"/>
      <c r="B23" s="170" t="s">
        <v>30</v>
      </c>
      <c r="C23" s="171"/>
      <c r="D23" s="172"/>
      <c r="E23" s="173"/>
      <c r="F23" s="173"/>
      <c r="G23" s="174">
        <f>G8+G15+G20</f>
        <v>0</v>
      </c>
      <c r="AE23" s="138">
        <f>SUMIF(L7:L21,AE22,G7:G21)</f>
        <v>0</v>
      </c>
      <c r="AF23" s="138">
        <f>SUMIF(L7:L21,AF22,G7:G21)</f>
        <v>0</v>
      </c>
      <c r="AG23" s="138" t="s">
        <v>130</v>
      </c>
    </row>
    <row r="24" spans="1:60" x14ac:dyDescent="0.2">
      <c r="C24" s="169"/>
      <c r="D24" s="15"/>
    </row>
    <row r="25" spans="1:60" x14ac:dyDescent="0.2">
      <c r="C25" s="169"/>
      <c r="D25" s="15"/>
    </row>
    <row r="26" spans="1:60" x14ac:dyDescent="0.2">
      <c r="A26" s="262" t="s">
        <v>131</v>
      </c>
      <c r="B26" s="262"/>
      <c r="C26" s="263"/>
      <c r="D26" s="15"/>
    </row>
    <row r="27" spans="1:60" x14ac:dyDescent="0.2">
      <c r="A27" s="243"/>
      <c r="B27" s="244"/>
      <c r="C27" s="245"/>
      <c r="D27" s="244"/>
      <c r="E27" s="244"/>
      <c r="F27" s="244"/>
      <c r="G27" s="246"/>
      <c r="AG27" s="138" t="s">
        <v>132</v>
      </c>
    </row>
    <row r="28" spans="1:60" x14ac:dyDescent="0.2">
      <c r="A28" s="247"/>
      <c r="B28" s="248"/>
      <c r="C28" s="249"/>
      <c r="D28" s="248"/>
      <c r="E28" s="248"/>
      <c r="F28" s="248"/>
      <c r="G28" s="250"/>
    </row>
    <row r="29" spans="1:60" x14ac:dyDescent="0.2">
      <c r="A29" s="247"/>
      <c r="B29" s="248"/>
      <c r="C29" s="249"/>
      <c r="D29" s="248"/>
      <c r="E29" s="248"/>
      <c r="F29" s="248"/>
      <c r="G29" s="250"/>
    </row>
    <row r="30" spans="1:60" x14ac:dyDescent="0.2">
      <c r="A30" s="247"/>
      <c r="B30" s="248"/>
      <c r="C30" s="249"/>
      <c r="D30" s="248"/>
      <c r="E30" s="248"/>
      <c r="F30" s="248"/>
      <c r="G30" s="250"/>
    </row>
    <row r="31" spans="1:60" x14ac:dyDescent="0.2">
      <c r="A31" s="251"/>
      <c r="B31" s="252"/>
      <c r="C31" s="253"/>
      <c r="D31" s="252"/>
      <c r="E31" s="252"/>
      <c r="F31" s="252"/>
      <c r="G31" s="254"/>
    </row>
    <row r="32" spans="1:60" x14ac:dyDescent="0.2">
      <c r="C32" s="169"/>
      <c r="D32" s="15"/>
    </row>
    <row r="33" spans="3:33" x14ac:dyDescent="0.2">
      <c r="C33" s="169"/>
      <c r="D33" s="15"/>
      <c r="AG33" s="138" t="s">
        <v>133</v>
      </c>
    </row>
    <row r="34" spans="3:33" x14ac:dyDescent="0.2">
      <c r="D34" s="15"/>
    </row>
    <row r="35" spans="3:33" x14ac:dyDescent="0.2">
      <c r="D35" s="15"/>
    </row>
    <row r="36" spans="3:33" x14ac:dyDescent="0.2">
      <c r="D36" s="15"/>
    </row>
    <row r="37" spans="3:33" x14ac:dyDescent="0.2">
      <c r="D37" s="15"/>
    </row>
    <row r="38" spans="3:33" x14ac:dyDescent="0.2">
      <c r="D38" s="15"/>
    </row>
    <row r="39" spans="3:33" x14ac:dyDescent="0.2">
      <c r="D39" s="15"/>
    </row>
    <row r="40" spans="3:33" x14ac:dyDescent="0.2">
      <c r="D40" s="15"/>
    </row>
    <row r="41" spans="3:33" x14ac:dyDescent="0.2">
      <c r="D41" s="15"/>
    </row>
    <row r="42" spans="3:33" x14ac:dyDescent="0.2">
      <c r="D42" s="15"/>
    </row>
    <row r="43" spans="3:33" x14ac:dyDescent="0.2">
      <c r="D43" s="15"/>
    </row>
    <row r="44" spans="3:33" x14ac:dyDescent="0.2">
      <c r="D44" s="15"/>
    </row>
    <row r="45" spans="3:33" x14ac:dyDescent="0.2">
      <c r="D45" s="15"/>
    </row>
    <row r="46" spans="3:33" x14ac:dyDescent="0.2">
      <c r="D46" s="15"/>
    </row>
    <row r="47" spans="3:33" x14ac:dyDescent="0.2">
      <c r="D47" s="15"/>
    </row>
    <row r="48" spans="3:33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B98F-99AA-4754-B3D5-1DA34AE99F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59</v>
      </c>
      <c r="C4" s="259" t="s">
        <v>60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68</v>
      </c>
      <c r="C8" s="148" t="s">
        <v>69</v>
      </c>
      <c r="D8" s="149"/>
      <c r="E8" s="150"/>
      <c r="F8" s="151"/>
      <c r="G8" s="152">
        <f>SUMIF(AG9:AG14,"&lt;&gt;NOR",G9:G14)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140</v>
      </c>
      <c r="C9" s="156" t="s">
        <v>141</v>
      </c>
      <c r="D9" s="157" t="s">
        <v>136</v>
      </c>
      <c r="E9" s="182">
        <v>83.111999999999995</v>
      </c>
      <c r="F9" s="158"/>
      <c r="G9" s="159">
        <f t="shared" ref="G9:G14" si="0"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123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78">
        <v>2</v>
      </c>
      <c r="B10" s="155" t="s">
        <v>391</v>
      </c>
      <c r="C10" s="156" t="s">
        <v>392</v>
      </c>
      <c r="D10" s="157" t="s">
        <v>136</v>
      </c>
      <c r="E10" s="182">
        <v>83.111999999999995</v>
      </c>
      <c r="F10" s="158"/>
      <c r="G10" s="159">
        <f t="shared" si="0"/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123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78">
        <v>3</v>
      </c>
      <c r="B11" s="155" t="s">
        <v>242</v>
      </c>
      <c r="C11" s="156" t="s">
        <v>243</v>
      </c>
      <c r="D11" s="157" t="s">
        <v>136</v>
      </c>
      <c r="E11" s="182">
        <v>83.111999999999995</v>
      </c>
      <c r="F11" s="158"/>
      <c r="G11" s="159">
        <f t="shared" si="0"/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123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78">
        <v>4</v>
      </c>
      <c r="B12" s="155" t="s">
        <v>146</v>
      </c>
      <c r="C12" s="156" t="s">
        <v>147</v>
      </c>
      <c r="D12" s="157" t="s">
        <v>136</v>
      </c>
      <c r="E12" s="182">
        <v>9.8059999999999992</v>
      </c>
      <c r="F12" s="158"/>
      <c r="G12" s="159">
        <f t="shared" si="0"/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123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78">
        <v>5</v>
      </c>
      <c r="B13" s="155" t="s">
        <v>148</v>
      </c>
      <c r="C13" s="156" t="s">
        <v>149</v>
      </c>
      <c r="D13" s="157" t="s">
        <v>136</v>
      </c>
      <c r="E13" s="182">
        <v>9.8059999999999992</v>
      </c>
      <c r="F13" s="158"/>
      <c r="G13" s="159">
        <f t="shared" si="0"/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123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78">
        <v>6</v>
      </c>
      <c r="B14" s="155" t="s">
        <v>248</v>
      </c>
      <c r="C14" s="156" t="s">
        <v>249</v>
      </c>
      <c r="D14" s="157" t="s">
        <v>136</v>
      </c>
      <c r="E14" s="182">
        <v>73.305999999999997</v>
      </c>
      <c r="F14" s="158"/>
      <c r="G14" s="159">
        <f t="shared" si="0"/>
        <v>0</v>
      </c>
      <c r="H14" s="160"/>
      <c r="I14" s="161"/>
      <c r="J14" s="160"/>
      <c r="K14" s="161"/>
      <c r="L14" s="161"/>
      <c r="M14" s="161"/>
      <c r="N14" s="162"/>
      <c r="O14" s="162"/>
      <c r="P14" s="162"/>
      <c r="Q14" s="162"/>
      <c r="R14" s="161"/>
      <c r="S14" s="161"/>
      <c r="T14" s="161"/>
      <c r="U14" s="161"/>
      <c r="V14" s="161"/>
      <c r="W14" s="161"/>
      <c r="X14" s="161"/>
      <c r="Y14" s="161"/>
      <c r="Z14" s="163"/>
      <c r="AA14" s="163"/>
      <c r="AB14" s="163"/>
      <c r="AC14" s="163"/>
      <c r="AD14" s="163"/>
      <c r="AE14" s="163"/>
      <c r="AF14" s="163"/>
      <c r="AG14" s="163" t="s">
        <v>123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x14ac:dyDescent="0.2">
      <c r="A15" s="177" t="s">
        <v>118</v>
      </c>
      <c r="B15" s="147" t="s">
        <v>76</v>
      </c>
      <c r="C15" s="148" t="s">
        <v>77</v>
      </c>
      <c r="D15" s="149"/>
      <c r="E15" s="184"/>
      <c r="F15" s="151"/>
      <c r="G15" s="152">
        <f>SUMIF(AG16:AG16,"&lt;&gt;NOR",G16:G16)</f>
        <v>0</v>
      </c>
      <c r="H15" s="153"/>
      <c r="I15" s="153"/>
      <c r="J15" s="153"/>
      <c r="K15" s="153"/>
      <c r="L15" s="153"/>
      <c r="M15" s="153"/>
      <c r="N15" s="154"/>
      <c r="O15" s="154"/>
      <c r="P15" s="154"/>
      <c r="Q15" s="154"/>
      <c r="R15" s="153"/>
      <c r="S15" s="153"/>
      <c r="T15" s="153"/>
      <c r="U15" s="153"/>
      <c r="V15" s="153"/>
      <c r="W15" s="153"/>
      <c r="X15" s="153"/>
      <c r="Y15" s="153"/>
      <c r="AG15" s="138" t="s">
        <v>119</v>
      </c>
    </row>
    <row r="16" spans="1:60" outlineLevel="1" x14ac:dyDescent="0.2">
      <c r="A16" s="178">
        <v>7</v>
      </c>
      <c r="B16" s="155" t="s">
        <v>274</v>
      </c>
      <c r="C16" s="156" t="s">
        <v>275</v>
      </c>
      <c r="D16" s="157" t="s">
        <v>136</v>
      </c>
      <c r="E16" s="182">
        <v>1.413</v>
      </c>
      <c r="F16" s="158"/>
      <c r="G16" s="159">
        <f>ROUND(E16*F16,2)</f>
        <v>0</v>
      </c>
      <c r="H16" s="160"/>
      <c r="I16" s="161"/>
      <c r="J16" s="160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123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x14ac:dyDescent="0.2">
      <c r="A17" s="177" t="s">
        <v>118</v>
      </c>
      <c r="B17" s="147" t="s">
        <v>78</v>
      </c>
      <c r="C17" s="148" t="s">
        <v>79</v>
      </c>
      <c r="D17" s="149"/>
      <c r="E17" s="184"/>
      <c r="F17" s="151"/>
      <c r="G17" s="152">
        <f>SUMIF(AG18:AG21,"&lt;&gt;NOR",G18:G21)</f>
        <v>0</v>
      </c>
      <c r="H17" s="153"/>
      <c r="I17" s="153"/>
      <c r="J17" s="153"/>
      <c r="K17" s="153"/>
      <c r="L17" s="153"/>
      <c r="M17" s="153"/>
      <c r="N17" s="154"/>
      <c r="O17" s="154"/>
      <c r="P17" s="154"/>
      <c r="Q17" s="154"/>
      <c r="R17" s="153"/>
      <c r="S17" s="153"/>
      <c r="T17" s="153"/>
      <c r="U17" s="153"/>
      <c r="V17" s="153"/>
      <c r="W17" s="153"/>
      <c r="X17" s="153"/>
      <c r="Y17" s="153"/>
      <c r="AG17" s="138" t="s">
        <v>119</v>
      </c>
    </row>
    <row r="18" spans="1:60" ht="22.5" outlineLevel="1" x14ac:dyDescent="0.2">
      <c r="A18" s="178">
        <v>8</v>
      </c>
      <c r="B18" s="155" t="s">
        <v>393</v>
      </c>
      <c r="C18" s="156" t="s">
        <v>394</v>
      </c>
      <c r="D18" s="157" t="s">
        <v>209</v>
      </c>
      <c r="E18" s="182">
        <v>1</v>
      </c>
      <c r="F18" s="158"/>
      <c r="G18" s="159">
        <f>ROUND(E18*F18,2)</f>
        <v>0</v>
      </c>
      <c r="H18" s="160"/>
      <c r="I18" s="161"/>
      <c r="J18" s="160"/>
      <c r="K18" s="161"/>
      <c r="L18" s="161"/>
      <c r="M18" s="161"/>
      <c r="N18" s="162"/>
      <c r="O18" s="162"/>
      <c r="P18" s="162"/>
      <c r="Q18" s="162"/>
      <c r="R18" s="161"/>
      <c r="S18" s="161"/>
      <c r="T18" s="161"/>
      <c r="U18" s="161"/>
      <c r="V18" s="161"/>
      <c r="W18" s="161"/>
      <c r="X18" s="161"/>
      <c r="Y18" s="161"/>
      <c r="Z18" s="163"/>
      <c r="AA18" s="163"/>
      <c r="AB18" s="163"/>
      <c r="AC18" s="163"/>
      <c r="AD18" s="163"/>
      <c r="AE18" s="163"/>
      <c r="AF18" s="163"/>
      <c r="AG18" s="163" t="s">
        <v>279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78">
        <v>9</v>
      </c>
      <c r="B19" s="155" t="s">
        <v>395</v>
      </c>
      <c r="C19" s="156" t="s">
        <v>396</v>
      </c>
      <c r="D19" s="157" t="s">
        <v>122</v>
      </c>
      <c r="E19" s="182">
        <v>1</v>
      </c>
      <c r="F19" s="158"/>
      <c r="G19" s="159">
        <f>ROUND(E19*F19,2)</f>
        <v>0</v>
      </c>
      <c r="H19" s="160"/>
      <c r="I19" s="161"/>
      <c r="J19" s="160"/>
      <c r="K19" s="161"/>
      <c r="L19" s="161"/>
      <c r="M19" s="161"/>
      <c r="N19" s="162"/>
      <c r="O19" s="162"/>
      <c r="P19" s="162"/>
      <c r="Q19" s="162"/>
      <c r="R19" s="161"/>
      <c r="S19" s="161"/>
      <c r="T19" s="161"/>
      <c r="U19" s="161"/>
      <c r="V19" s="161"/>
      <c r="W19" s="161"/>
      <c r="X19" s="161"/>
      <c r="Y19" s="161"/>
      <c r="Z19" s="163"/>
      <c r="AA19" s="163"/>
      <c r="AB19" s="163"/>
      <c r="AC19" s="163"/>
      <c r="AD19" s="163"/>
      <c r="AE19" s="163"/>
      <c r="AF19" s="163"/>
      <c r="AG19" s="163" t="s">
        <v>123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ht="22.5" outlineLevel="1" x14ac:dyDescent="0.2">
      <c r="A20" s="178">
        <v>10</v>
      </c>
      <c r="B20" s="155" t="s">
        <v>397</v>
      </c>
      <c r="C20" s="156" t="s">
        <v>398</v>
      </c>
      <c r="D20" s="157" t="s">
        <v>122</v>
      </c>
      <c r="E20" s="182">
        <v>1</v>
      </c>
      <c r="F20" s="158"/>
      <c r="G20" s="159">
        <f>ROUND(E20*F20,2)</f>
        <v>0</v>
      </c>
      <c r="H20" s="160"/>
      <c r="I20" s="161"/>
      <c r="J20" s="160"/>
      <c r="K20" s="161"/>
      <c r="L20" s="161"/>
      <c r="M20" s="161"/>
      <c r="N20" s="162"/>
      <c r="O20" s="162"/>
      <c r="P20" s="162"/>
      <c r="Q20" s="162"/>
      <c r="R20" s="161"/>
      <c r="S20" s="161"/>
      <c r="T20" s="161"/>
      <c r="U20" s="161"/>
      <c r="V20" s="161"/>
      <c r="W20" s="161"/>
      <c r="X20" s="161"/>
      <c r="Y20" s="161"/>
      <c r="Z20" s="163"/>
      <c r="AA20" s="163"/>
      <c r="AB20" s="163"/>
      <c r="AC20" s="163"/>
      <c r="AD20" s="163"/>
      <c r="AE20" s="163"/>
      <c r="AF20" s="163"/>
      <c r="AG20" s="163" t="s">
        <v>123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ht="22.5" outlineLevel="1" x14ac:dyDescent="0.2">
      <c r="A21" s="178">
        <v>11</v>
      </c>
      <c r="B21" s="155" t="s">
        <v>399</v>
      </c>
      <c r="C21" s="156" t="s">
        <v>400</v>
      </c>
      <c r="D21" s="157" t="s">
        <v>156</v>
      </c>
      <c r="E21" s="182">
        <v>30</v>
      </c>
      <c r="F21" s="158"/>
      <c r="G21" s="159">
        <f>ROUND(E21*F21,2)</f>
        <v>0</v>
      </c>
      <c r="H21" s="160"/>
      <c r="I21" s="161"/>
      <c r="J21" s="160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279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x14ac:dyDescent="0.2">
      <c r="A22" s="177" t="s">
        <v>118</v>
      </c>
      <c r="B22" s="147" t="s">
        <v>88</v>
      </c>
      <c r="C22" s="148" t="s">
        <v>89</v>
      </c>
      <c r="D22" s="149"/>
      <c r="E22" s="184"/>
      <c r="F22" s="151"/>
      <c r="G22" s="152">
        <f>SUMIF(AG23:AG23,"&lt;&gt;NOR",G23:G23)</f>
        <v>0</v>
      </c>
      <c r="H22" s="153"/>
      <c r="I22" s="153"/>
      <c r="J22" s="153"/>
      <c r="K22" s="153"/>
      <c r="L22" s="153"/>
      <c r="M22" s="153"/>
      <c r="N22" s="154"/>
      <c r="O22" s="154"/>
      <c r="P22" s="154"/>
      <c r="Q22" s="154"/>
      <c r="R22" s="153"/>
      <c r="S22" s="153"/>
      <c r="T22" s="153"/>
      <c r="U22" s="153"/>
      <c r="V22" s="153"/>
      <c r="W22" s="153"/>
      <c r="X22" s="153"/>
      <c r="Y22" s="153"/>
      <c r="AG22" s="138" t="s">
        <v>119</v>
      </c>
    </row>
    <row r="23" spans="1:60" outlineLevel="1" x14ac:dyDescent="0.2">
      <c r="A23" s="178">
        <v>12</v>
      </c>
      <c r="B23" s="155" t="s">
        <v>401</v>
      </c>
      <c r="C23" s="156" t="s">
        <v>402</v>
      </c>
      <c r="D23" s="157" t="s">
        <v>219</v>
      </c>
      <c r="E23" s="182">
        <v>2.5960000000000001</v>
      </c>
      <c r="F23" s="158"/>
      <c r="G23" s="159">
        <f>ROUND(E23*F23,2)</f>
        <v>0</v>
      </c>
      <c r="H23" s="160"/>
      <c r="I23" s="161"/>
      <c r="J23" s="160"/>
      <c r="K23" s="161"/>
      <c r="L23" s="161"/>
      <c r="M23" s="161"/>
      <c r="N23" s="162"/>
      <c r="O23" s="162"/>
      <c r="P23" s="162"/>
      <c r="Q23" s="162"/>
      <c r="R23" s="161"/>
      <c r="S23" s="161"/>
      <c r="T23" s="161"/>
      <c r="U23" s="161"/>
      <c r="V23" s="161"/>
      <c r="W23" s="161"/>
      <c r="X23" s="161"/>
      <c r="Y23" s="161"/>
      <c r="Z23" s="163"/>
      <c r="AA23" s="163"/>
      <c r="AB23" s="163"/>
      <c r="AC23" s="163"/>
      <c r="AD23" s="163"/>
      <c r="AE23" s="163"/>
      <c r="AF23" s="163"/>
      <c r="AG23" s="163" t="s">
        <v>220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x14ac:dyDescent="0.2">
      <c r="A24" s="177" t="s">
        <v>118</v>
      </c>
      <c r="B24" s="147" t="s">
        <v>96</v>
      </c>
      <c r="C24" s="148" t="s">
        <v>97</v>
      </c>
      <c r="D24" s="149"/>
      <c r="E24" s="184"/>
      <c r="F24" s="151"/>
      <c r="G24" s="152">
        <f>SUMIF(AG25:AG26,"&lt;&gt;NOR",G25:G26)</f>
        <v>0</v>
      </c>
      <c r="H24" s="153"/>
      <c r="I24" s="153"/>
      <c r="J24" s="153"/>
      <c r="K24" s="153"/>
      <c r="L24" s="153"/>
      <c r="M24" s="153"/>
      <c r="N24" s="154"/>
      <c r="O24" s="154"/>
      <c r="P24" s="154"/>
      <c r="Q24" s="154"/>
      <c r="R24" s="153"/>
      <c r="S24" s="153"/>
      <c r="T24" s="153"/>
      <c r="U24" s="153"/>
      <c r="V24" s="153"/>
      <c r="W24" s="153"/>
      <c r="X24" s="153"/>
      <c r="Y24" s="153"/>
      <c r="AG24" s="138" t="s">
        <v>119</v>
      </c>
    </row>
    <row r="25" spans="1:60" ht="22.5" outlineLevel="1" x14ac:dyDescent="0.2">
      <c r="A25" s="178">
        <v>13</v>
      </c>
      <c r="B25" s="155" t="s">
        <v>403</v>
      </c>
      <c r="C25" s="156" t="s">
        <v>404</v>
      </c>
      <c r="D25" s="157" t="s">
        <v>156</v>
      </c>
      <c r="E25" s="182">
        <v>30</v>
      </c>
      <c r="F25" s="158"/>
      <c r="G25" s="159">
        <f>ROUND(E25*F25,2)</f>
        <v>0</v>
      </c>
      <c r="H25" s="160"/>
      <c r="I25" s="161"/>
      <c r="J25" s="160"/>
      <c r="K25" s="161"/>
      <c r="L25" s="161"/>
      <c r="M25" s="161"/>
      <c r="N25" s="162"/>
      <c r="O25" s="162"/>
      <c r="P25" s="162"/>
      <c r="Q25" s="162"/>
      <c r="R25" s="161"/>
      <c r="S25" s="161"/>
      <c r="T25" s="161"/>
      <c r="U25" s="161"/>
      <c r="V25" s="161"/>
      <c r="W25" s="161"/>
      <c r="X25" s="161"/>
      <c r="Y25" s="161"/>
      <c r="Z25" s="163"/>
      <c r="AA25" s="163"/>
      <c r="AB25" s="163"/>
      <c r="AC25" s="163"/>
      <c r="AD25" s="163"/>
      <c r="AE25" s="163"/>
      <c r="AF25" s="163"/>
      <c r="AG25" s="163" t="s">
        <v>279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22.5" outlineLevel="1" x14ac:dyDescent="0.2">
      <c r="A26" s="178">
        <v>14</v>
      </c>
      <c r="B26" s="155" t="s">
        <v>405</v>
      </c>
      <c r="C26" s="156" t="s">
        <v>406</v>
      </c>
      <c r="D26" s="157" t="s">
        <v>156</v>
      </c>
      <c r="E26" s="182">
        <v>35</v>
      </c>
      <c r="F26" s="158"/>
      <c r="G26" s="159">
        <f>ROUND(E26*F26,2)</f>
        <v>0</v>
      </c>
      <c r="H26" s="160"/>
      <c r="I26" s="161"/>
      <c r="J26" s="160"/>
      <c r="K26" s="161"/>
      <c r="L26" s="161"/>
      <c r="M26" s="161"/>
      <c r="N26" s="162"/>
      <c r="O26" s="162"/>
      <c r="P26" s="162"/>
      <c r="Q26" s="162"/>
      <c r="R26" s="161"/>
      <c r="S26" s="161"/>
      <c r="T26" s="161"/>
      <c r="U26" s="161"/>
      <c r="V26" s="161"/>
      <c r="W26" s="161"/>
      <c r="X26" s="161"/>
      <c r="Y26" s="161"/>
      <c r="Z26" s="163"/>
      <c r="AA26" s="163"/>
      <c r="AB26" s="163"/>
      <c r="AC26" s="163"/>
      <c r="AD26" s="163"/>
      <c r="AE26" s="163"/>
      <c r="AF26" s="163"/>
      <c r="AG26" s="163" t="s">
        <v>407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x14ac:dyDescent="0.2">
      <c r="A27" s="177" t="s">
        <v>118</v>
      </c>
      <c r="B27" s="147" t="s">
        <v>98</v>
      </c>
      <c r="C27" s="148" t="s">
        <v>99</v>
      </c>
      <c r="D27" s="149"/>
      <c r="E27" s="184"/>
      <c r="F27" s="151"/>
      <c r="G27" s="152">
        <f>SUMIF(AG28:AG28,"&lt;&gt;NOR",G28:G28)</f>
        <v>0</v>
      </c>
      <c r="H27" s="153"/>
      <c r="I27" s="153"/>
      <c r="J27" s="153"/>
      <c r="K27" s="153"/>
      <c r="L27" s="153"/>
      <c r="M27" s="153"/>
      <c r="N27" s="154"/>
      <c r="O27" s="154"/>
      <c r="P27" s="154"/>
      <c r="Q27" s="154"/>
      <c r="R27" s="153"/>
      <c r="S27" s="153"/>
      <c r="T27" s="153"/>
      <c r="U27" s="153"/>
      <c r="V27" s="153"/>
      <c r="W27" s="153"/>
      <c r="X27" s="153"/>
      <c r="Y27" s="153"/>
      <c r="AG27" s="138" t="s">
        <v>119</v>
      </c>
    </row>
    <row r="28" spans="1:60" ht="22.5" outlineLevel="1" x14ac:dyDescent="0.2">
      <c r="A28" s="179">
        <v>15</v>
      </c>
      <c r="B28" s="164" t="s">
        <v>381</v>
      </c>
      <c r="C28" s="165" t="s">
        <v>382</v>
      </c>
      <c r="D28" s="166" t="s">
        <v>156</v>
      </c>
      <c r="E28" s="183">
        <v>30</v>
      </c>
      <c r="F28" s="167"/>
      <c r="G28" s="168">
        <f>ROUND(E28*F28,2)</f>
        <v>0</v>
      </c>
      <c r="H28" s="160"/>
      <c r="I28" s="161"/>
      <c r="J28" s="160"/>
      <c r="K28" s="161"/>
      <c r="L28" s="161"/>
      <c r="M28" s="161"/>
      <c r="N28" s="162"/>
      <c r="O28" s="162"/>
      <c r="P28" s="162"/>
      <c r="Q28" s="162"/>
      <c r="R28" s="161"/>
      <c r="S28" s="161"/>
      <c r="T28" s="161"/>
      <c r="U28" s="161"/>
      <c r="V28" s="161"/>
      <c r="W28" s="161"/>
      <c r="X28" s="161"/>
      <c r="Y28" s="161"/>
      <c r="Z28" s="163"/>
      <c r="AA28" s="163"/>
      <c r="AB28" s="163"/>
      <c r="AC28" s="163"/>
      <c r="AD28" s="163"/>
      <c r="AE28" s="163"/>
      <c r="AF28" s="163"/>
      <c r="AG28" s="163" t="s">
        <v>123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x14ac:dyDescent="0.2">
      <c r="C29" s="169"/>
      <c r="D29" s="15"/>
      <c r="AE29" s="138">
        <v>15</v>
      </c>
      <c r="AF29" s="138">
        <v>21</v>
      </c>
      <c r="AG29" s="138" t="s">
        <v>117</v>
      </c>
    </row>
    <row r="30" spans="1:60" x14ac:dyDescent="0.2">
      <c r="A30" s="180"/>
      <c r="B30" s="170" t="s">
        <v>30</v>
      </c>
      <c r="C30" s="171"/>
      <c r="D30" s="172"/>
      <c r="E30" s="173"/>
      <c r="F30" s="173"/>
      <c r="G30" s="174">
        <f>G8+G15+G17+G22+G24+G27</f>
        <v>0</v>
      </c>
      <c r="AE30" s="138">
        <f>SUMIF(L7:L28,AE29,G7:G28)</f>
        <v>0</v>
      </c>
      <c r="AF30" s="138">
        <f>SUMIF(L7:L28,AF29,G7:G28)</f>
        <v>0</v>
      </c>
      <c r="AG30" s="138" t="s">
        <v>130</v>
      </c>
    </row>
    <row r="31" spans="1:60" x14ac:dyDescent="0.2">
      <c r="C31" s="169"/>
      <c r="D31" s="15"/>
    </row>
    <row r="32" spans="1:60" x14ac:dyDescent="0.2">
      <c r="C32" s="169"/>
      <c r="D32" s="15"/>
    </row>
    <row r="33" spans="1:33" x14ac:dyDescent="0.2">
      <c r="A33" s="262" t="s">
        <v>131</v>
      </c>
      <c r="B33" s="262"/>
      <c r="C33" s="263"/>
      <c r="D33" s="15"/>
    </row>
    <row r="34" spans="1:33" x14ac:dyDescent="0.2">
      <c r="A34" s="243"/>
      <c r="B34" s="244"/>
      <c r="C34" s="245"/>
      <c r="D34" s="244"/>
      <c r="E34" s="244"/>
      <c r="F34" s="244"/>
      <c r="G34" s="246"/>
      <c r="AG34" s="138" t="s">
        <v>132</v>
      </c>
    </row>
    <row r="35" spans="1:33" x14ac:dyDescent="0.2">
      <c r="A35" s="247"/>
      <c r="B35" s="248"/>
      <c r="C35" s="249"/>
      <c r="D35" s="248"/>
      <c r="E35" s="248"/>
      <c r="F35" s="248"/>
      <c r="G35" s="250"/>
    </row>
    <row r="36" spans="1:33" x14ac:dyDescent="0.2">
      <c r="A36" s="247"/>
      <c r="B36" s="248"/>
      <c r="C36" s="249"/>
      <c r="D36" s="248"/>
      <c r="E36" s="248"/>
      <c r="F36" s="248"/>
      <c r="G36" s="250"/>
    </row>
    <row r="37" spans="1:33" x14ac:dyDescent="0.2">
      <c r="A37" s="247"/>
      <c r="B37" s="248"/>
      <c r="C37" s="249"/>
      <c r="D37" s="248"/>
      <c r="E37" s="248"/>
      <c r="F37" s="248"/>
      <c r="G37" s="250"/>
    </row>
    <row r="38" spans="1:33" x14ac:dyDescent="0.2">
      <c r="A38" s="251"/>
      <c r="B38" s="252"/>
      <c r="C38" s="253"/>
      <c r="D38" s="252"/>
      <c r="E38" s="252"/>
      <c r="F38" s="252"/>
      <c r="G38" s="254"/>
    </row>
    <row r="39" spans="1:33" x14ac:dyDescent="0.2">
      <c r="C39" s="169"/>
      <c r="D39" s="15"/>
    </row>
    <row r="40" spans="1:33" x14ac:dyDescent="0.2">
      <c r="C40" s="169"/>
      <c r="D40" s="15"/>
      <c r="AG40" s="138" t="s">
        <v>133</v>
      </c>
    </row>
    <row r="41" spans="1:33" x14ac:dyDescent="0.2">
      <c r="D41" s="15"/>
    </row>
    <row r="42" spans="1:33" x14ac:dyDescent="0.2">
      <c r="D42" s="15"/>
    </row>
    <row r="43" spans="1:33" x14ac:dyDescent="0.2">
      <c r="D43" s="15"/>
    </row>
    <row r="44" spans="1:33" x14ac:dyDescent="0.2">
      <c r="D44" s="15"/>
    </row>
    <row r="45" spans="1:33" x14ac:dyDescent="0.2">
      <c r="D45" s="15"/>
    </row>
    <row r="46" spans="1:33" x14ac:dyDescent="0.2">
      <c r="D46" s="15"/>
    </row>
    <row r="47" spans="1:33" x14ac:dyDescent="0.2">
      <c r="D47" s="15"/>
    </row>
    <row r="48" spans="1:33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3685-5248-4438-908A-78DCD117845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61</v>
      </c>
      <c r="C4" s="259" t="s">
        <v>62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82</v>
      </c>
      <c r="C8" s="148" t="s">
        <v>83</v>
      </c>
      <c r="D8" s="149"/>
      <c r="E8" s="150"/>
      <c r="F8" s="151"/>
      <c r="G8" s="152">
        <f>SUMIF(AG9:AG9,"&lt;&gt;NOR",G9:G9)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408</v>
      </c>
      <c r="C9" s="156" t="s">
        <v>409</v>
      </c>
      <c r="D9" s="157" t="s">
        <v>349</v>
      </c>
      <c r="E9" s="182">
        <v>140</v>
      </c>
      <c r="F9" s="158"/>
      <c r="G9" s="159">
        <f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123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5.5" x14ac:dyDescent="0.2">
      <c r="A10" s="177" t="s">
        <v>118</v>
      </c>
      <c r="B10" s="147" t="s">
        <v>84</v>
      </c>
      <c r="C10" s="148" t="s">
        <v>85</v>
      </c>
      <c r="D10" s="149"/>
      <c r="E10" s="184"/>
      <c r="F10" s="151"/>
      <c r="G10" s="152">
        <f>SUMIF(AG11:AG11,"&lt;&gt;NOR",G11:G11)</f>
        <v>0</v>
      </c>
      <c r="H10" s="153"/>
      <c r="I10" s="153"/>
      <c r="J10" s="153"/>
      <c r="K10" s="153"/>
      <c r="L10" s="153"/>
      <c r="M10" s="153"/>
      <c r="N10" s="154"/>
      <c r="O10" s="154"/>
      <c r="P10" s="154"/>
      <c r="Q10" s="154"/>
      <c r="R10" s="153"/>
      <c r="S10" s="153"/>
      <c r="T10" s="153"/>
      <c r="U10" s="153"/>
      <c r="V10" s="153"/>
      <c r="W10" s="153"/>
      <c r="X10" s="153"/>
      <c r="Y10" s="153"/>
      <c r="AG10" s="138" t="s">
        <v>119</v>
      </c>
    </row>
    <row r="11" spans="1:60" outlineLevel="1" x14ac:dyDescent="0.2">
      <c r="A11" s="178">
        <v>2</v>
      </c>
      <c r="B11" s="155" t="s">
        <v>195</v>
      </c>
      <c r="C11" s="156" t="s">
        <v>410</v>
      </c>
      <c r="D11" s="157" t="s">
        <v>199</v>
      </c>
      <c r="E11" s="182">
        <v>16</v>
      </c>
      <c r="F11" s="158"/>
      <c r="G11" s="159">
        <f>ROUND(E11*F11,2)</f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137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x14ac:dyDescent="0.2">
      <c r="A12" s="177" t="s">
        <v>118</v>
      </c>
      <c r="B12" s="147" t="s">
        <v>92</v>
      </c>
      <c r="C12" s="148" t="s">
        <v>93</v>
      </c>
      <c r="D12" s="149"/>
      <c r="E12" s="184"/>
      <c r="F12" s="151"/>
      <c r="G12" s="152">
        <f>SUMIF(AG13:AG17,"&lt;&gt;NOR",G13:G17)</f>
        <v>0</v>
      </c>
      <c r="H12" s="153"/>
      <c r="I12" s="153"/>
      <c r="J12" s="153"/>
      <c r="K12" s="153"/>
      <c r="L12" s="153"/>
      <c r="M12" s="153"/>
      <c r="N12" s="154"/>
      <c r="O12" s="154"/>
      <c r="P12" s="154"/>
      <c r="Q12" s="154"/>
      <c r="R12" s="153"/>
      <c r="S12" s="153"/>
      <c r="T12" s="153"/>
      <c r="U12" s="153"/>
      <c r="V12" s="153"/>
      <c r="W12" s="153"/>
      <c r="X12" s="153"/>
      <c r="Y12" s="153"/>
      <c r="AG12" s="138" t="s">
        <v>119</v>
      </c>
    </row>
    <row r="13" spans="1:60" ht="22.5" outlineLevel="1" x14ac:dyDescent="0.2">
      <c r="A13" s="178">
        <v>3</v>
      </c>
      <c r="B13" s="155" t="s">
        <v>309</v>
      </c>
      <c r="C13" s="156" t="s">
        <v>411</v>
      </c>
      <c r="D13" s="157" t="s">
        <v>153</v>
      </c>
      <c r="E13" s="182">
        <v>280</v>
      </c>
      <c r="F13" s="158"/>
      <c r="G13" s="159">
        <f>ROUND(E13*F13,2)</f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137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22.5" outlineLevel="1" x14ac:dyDescent="0.2">
      <c r="A14" s="178">
        <v>4</v>
      </c>
      <c r="B14" s="155" t="s">
        <v>412</v>
      </c>
      <c r="C14" s="156" t="s">
        <v>413</v>
      </c>
      <c r="D14" s="157" t="s">
        <v>153</v>
      </c>
      <c r="E14" s="182">
        <v>280</v>
      </c>
      <c r="F14" s="158"/>
      <c r="G14" s="159">
        <f>ROUND(E14*F14,2)</f>
        <v>0</v>
      </c>
      <c r="H14" s="160"/>
      <c r="I14" s="161"/>
      <c r="J14" s="160"/>
      <c r="K14" s="161"/>
      <c r="L14" s="161"/>
      <c r="M14" s="161"/>
      <c r="N14" s="162"/>
      <c r="O14" s="162"/>
      <c r="P14" s="162"/>
      <c r="Q14" s="162"/>
      <c r="R14" s="161"/>
      <c r="S14" s="161"/>
      <c r="T14" s="161"/>
      <c r="U14" s="161"/>
      <c r="V14" s="161"/>
      <c r="W14" s="161"/>
      <c r="X14" s="161"/>
      <c r="Y14" s="161"/>
      <c r="Z14" s="163"/>
      <c r="AA14" s="163"/>
      <c r="AB14" s="163"/>
      <c r="AC14" s="163"/>
      <c r="AD14" s="163"/>
      <c r="AE14" s="163"/>
      <c r="AF14" s="163"/>
      <c r="AG14" s="163" t="s">
        <v>320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78">
        <v>5</v>
      </c>
      <c r="B15" s="155" t="s">
        <v>314</v>
      </c>
      <c r="C15" s="156" t="s">
        <v>414</v>
      </c>
      <c r="D15" s="157" t="s">
        <v>122</v>
      </c>
      <c r="E15" s="182">
        <v>1</v>
      </c>
      <c r="F15" s="158"/>
      <c r="G15" s="159">
        <f>ROUND(E15*F15,2)</f>
        <v>0</v>
      </c>
      <c r="H15" s="160"/>
      <c r="I15" s="161"/>
      <c r="J15" s="160"/>
      <c r="K15" s="161"/>
      <c r="L15" s="161"/>
      <c r="M15" s="161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 t="s">
        <v>137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78">
        <v>6</v>
      </c>
      <c r="B16" s="155" t="s">
        <v>316</v>
      </c>
      <c r="C16" s="156" t="s">
        <v>415</v>
      </c>
      <c r="D16" s="157" t="s">
        <v>122</v>
      </c>
      <c r="E16" s="182">
        <v>1</v>
      </c>
      <c r="F16" s="158"/>
      <c r="G16" s="159">
        <f>ROUND(E16*F16,2)</f>
        <v>0</v>
      </c>
      <c r="H16" s="160"/>
      <c r="I16" s="161"/>
      <c r="J16" s="160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137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78">
        <v>7</v>
      </c>
      <c r="B17" s="155" t="s">
        <v>416</v>
      </c>
      <c r="C17" s="156" t="s">
        <v>417</v>
      </c>
      <c r="D17" s="157" t="s">
        <v>219</v>
      </c>
      <c r="E17" s="182">
        <v>3.6112000000000002</v>
      </c>
      <c r="F17" s="158"/>
      <c r="G17" s="159">
        <f>ROUND(E17*F17,2)</f>
        <v>0</v>
      </c>
      <c r="H17" s="160"/>
      <c r="I17" s="161"/>
      <c r="J17" s="160"/>
      <c r="K17" s="161"/>
      <c r="L17" s="161"/>
      <c r="M17" s="161"/>
      <c r="N17" s="162"/>
      <c r="O17" s="162"/>
      <c r="P17" s="162"/>
      <c r="Q17" s="162"/>
      <c r="R17" s="161"/>
      <c r="S17" s="161"/>
      <c r="T17" s="161"/>
      <c r="U17" s="161"/>
      <c r="V17" s="161"/>
      <c r="W17" s="161"/>
      <c r="X17" s="161"/>
      <c r="Y17" s="161"/>
      <c r="Z17" s="163"/>
      <c r="AA17" s="163"/>
      <c r="AB17" s="163"/>
      <c r="AC17" s="163"/>
      <c r="AD17" s="163"/>
      <c r="AE17" s="163"/>
      <c r="AF17" s="163"/>
      <c r="AG17" s="163" t="s">
        <v>220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x14ac:dyDescent="0.2">
      <c r="A18" s="177" t="s">
        <v>118</v>
      </c>
      <c r="B18" s="147" t="s">
        <v>94</v>
      </c>
      <c r="C18" s="148" t="s">
        <v>95</v>
      </c>
      <c r="D18" s="149"/>
      <c r="E18" s="184"/>
      <c r="F18" s="151"/>
      <c r="G18" s="152">
        <f>SUMIF(AG19:AG21,"&lt;&gt;NOR",G19:G21)</f>
        <v>0</v>
      </c>
      <c r="H18" s="153"/>
      <c r="I18" s="153"/>
      <c r="J18" s="153"/>
      <c r="K18" s="153"/>
      <c r="L18" s="153"/>
      <c r="M18" s="153"/>
      <c r="N18" s="154"/>
      <c r="O18" s="154"/>
      <c r="P18" s="154"/>
      <c r="Q18" s="154"/>
      <c r="R18" s="153"/>
      <c r="S18" s="153"/>
      <c r="T18" s="153"/>
      <c r="U18" s="153"/>
      <c r="V18" s="153"/>
      <c r="W18" s="153"/>
      <c r="X18" s="153"/>
      <c r="Y18" s="153"/>
      <c r="AG18" s="138" t="s">
        <v>119</v>
      </c>
    </row>
    <row r="19" spans="1:60" ht="22.5" outlineLevel="1" x14ac:dyDescent="0.2">
      <c r="A19" s="178">
        <v>8</v>
      </c>
      <c r="B19" s="155" t="s">
        <v>225</v>
      </c>
      <c r="C19" s="156" t="s">
        <v>418</v>
      </c>
      <c r="D19" s="157" t="s">
        <v>153</v>
      </c>
      <c r="E19" s="182">
        <v>300</v>
      </c>
      <c r="F19" s="158"/>
      <c r="G19" s="159">
        <f>ROUND(E19*F19,2)</f>
        <v>0</v>
      </c>
      <c r="H19" s="160"/>
      <c r="I19" s="161"/>
      <c r="J19" s="160"/>
      <c r="K19" s="161"/>
      <c r="L19" s="161"/>
      <c r="M19" s="161"/>
      <c r="N19" s="162"/>
      <c r="O19" s="162"/>
      <c r="P19" s="162"/>
      <c r="Q19" s="162"/>
      <c r="R19" s="161"/>
      <c r="S19" s="161"/>
      <c r="T19" s="161"/>
      <c r="U19" s="161"/>
      <c r="V19" s="161"/>
      <c r="W19" s="161"/>
      <c r="X19" s="161"/>
      <c r="Y19" s="161"/>
      <c r="Z19" s="163"/>
      <c r="AA19" s="163"/>
      <c r="AB19" s="163"/>
      <c r="AC19" s="163"/>
      <c r="AD19" s="163"/>
      <c r="AE19" s="163"/>
      <c r="AF19" s="163"/>
      <c r="AG19" s="163" t="s">
        <v>123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78">
        <v>9</v>
      </c>
      <c r="B20" s="155" t="s">
        <v>227</v>
      </c>
      <c r="C20" s="156" t="s">
        <v>419</v>
      </c>
      <c r="D20" s="157" t="s">
        <v>153</v>
      </c>
      <c r="E20" s="182">
        <v>300</v>
      </c>
      <c r="F20" s="158"/>
      <c r="G20" s="159">
        <f>ROUND(E20*F20,2)</f>
        <v>0</v>
      </c>
      <c r="H20" s="160"/>
      <c r="I20" s="161"/>
      <c r="J20" s="160"/>
      <c r="K20" s="161"/>
      <c r="L20" s="161"/>
      <c r="M20" s="161"/>
      <c r="N20" s="162"/>
      <c r="O20" s="162"/>
      <c r="P20" s="162"/>
      <c r="Q20" s="162"/>
      <c r="R20" s="161"/>
      <c r="S20" s="161"/>
      <c r="T20" s="161"/>
      <c r="U20" s="161"/>
      <c r="V20" s="161"/>
      <c r="W20" s="161"/>
      <c r="X20" s="161"/>
      <c r="Y20" s="161"/>
      <c r="Z20" s="163"/>
      <c r="AA20" s="163"/>
      <c r="AB20" s="163"/>
      <c r="AC20" s="163"/>
      <c r="AD20" s="163"/>
      <c r="AE20" s="163"/>
      <c r="AF20" s="163"/>
      <c r="AG20" s="163" t="s">
        <v>123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ht="22.5" outlineLevel="1" x14ac:dyDescent="0.2">
      <c r="A21" s="179">
        <v>10</v>
      </c>
      <c r="B21" s="164" t="s">
        <v>228</v>
      </c>
      <c r="C21" s="165" t="s">
        <v>420</v>
      </c>
      <c r="D21" s="166" t="s">
        <v>153</v>
      </c>
      <c r="E21" s="183">
        <v>300</v>
      </c>
      <c r="F21" s="167"/>
      <c r="G21" s="168">
        <f>ROUND(E21*F21,2)</f>
        <v>0</v>
      </c>
      <c r="H21" s="160"/>
      <c r="I21" s="161"/>
      <c r="J21" s="160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123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x14ac:dyDescent="0.2">
      <c r="C22" s="169"/>
      <c r="D22" s="15"/>
      <c r="AE22" s="138">
        <v>15</v>
      </c>
      <c r="AF22" s="138">
        <v>21</v>
      </c>
      <c r="AG22" s="138" t="s">
        <v>117</v>
      </c>
    </row>
    <row r="23" spans="1:60" x14ac:dyDescent="0.2">
      <c r="A23" s="180"/>
      <c r="B23" s="170" t="s">
        <v>30</v>
      </c>
      <c r="C23" s="171"/>
      <c r="D23" s="172"/>
      <c r="E23" s="173"/>
      <c r="F23" s="173"/>
      <c r="G23" s="174">
        <f>G8+G10+G12+G18</f>
        <v>0</v>
      </c>
      <c r="AE23" s="138">
        <f>SUMIF(L7:L21,AE22,G7:G21)</f>
        <v>0</v>
      </c>
      <c r="AF23" s="138">
        <f>SUMIF(L7:L21,AF22,G7:G21)</f>
        <v>0</v>
      </c>
      <c r="AG23" s="138" t="s">
        <v>130</v>
      </c>
    </row>
    <row r="24" spans="1:60" x14ac:dyDescent="0.2">
      <c r="C24" s="169"/>
      <c r="D24" s="15"/>
    </row>
    <row r="25" spans="1:60" x14ac:dyDescent="0.2">
      <c r="C25" s="169"/>
      <c r="D25" s="15"/>
    </row>
    <row r="26" spans="1:60" x14ac:dyDescent="0.2">
      <c r="A26" s="262" t="s">
        <v>131</v>
      </c>
      <c r="B26" s="262"/>
      <c r="C26" s="263"/>
      <c r="D26" s="15"/>
    </row>
    <row r="27" spans="1:60" x14ac:dyDescent="0.2">
      <c r="A27" s="243"/>
      <c r="B27" s="244"/>
      <c r="C27" s="245"/>
      <c r="D27" s="244"/>
      <c r="E27" s="244"/>
      <c r="F27" s="244"/>
      <c r="G27" s="246"/>
      <c r="AG27" s="138" t="s">
        <v>132</v>
      </c>
    </row>
    <row r="28" spans="1:60" x14ac:dyDescent="0.2">
      <c r="A28" s="247"/>
      <c r="B28" s="248"/>
      <c r="C28" s="249"/>
      <c r="D28" s="248"/>
      <c r="E28" s="248"/>
      <c r="F28" s="248"/>
      <c r="G28" s="250"/>
    </row>
    <row r="29" spans="1:60" x14ac:dyDescent="0.2">
      <c r="A29" s="247"/>
      <c r="B29" s="248"/>
      <c r="C29" s="249"/>
      <c r="D29" s="248"/>
      <c r="E29" s="248"/>
      <c r="F29" s="248"/>
      <c r="G29" s="250"/>
    </row>
    <row r="30" spans="1:60" x14ac:dyDescent="0.2">
      <c r="A30" s="247"/>
      <c r="B30" s="248"/>
      <c r="C30" s="249"/>
      <c r="D30" s="248"/>
      <c r="E30" s="248"/>
      <c r="F30" s="248"/>
      <c r="G30" s="250"/>
    </row>
    <row r="31" spans="1:60" x14ac:dyDescent="0.2">
      <c r="A31" s="251"/>
      <c r="B31" s="252"/>
      <c r="C31" s="253"/>
      <c r="D31" s="252"/>
      <c r="E31" s="252"/>
      <c r="F31" s="252"/>
      <c r="G31" s="254"/>
    </row>
    <row r="32" spans="1:60" x14ac:dyDescent="0.2">
      <c r="C32" s="169"/>
      <c r="D32" s="15"/>
    </row>
    <row r="33" spans="3:33" x14ac:dyDescent="0.2">
      <c r="C33" s="169"/>
      <c r="D33" s="15"/>
      <c r="AG33" s="138" t="s">
        <v>133</v>
      </c>
    </row>
    <row r="34" spans="3:33" x14ac:dyDescent="0.2">
      <c r="D34" s="15"/>
    </row>
    <row r="35" spans="3:33" x14ac:dyDescent="0.2">
      <c r="D35" s="15"/>
    </row>
    <row r="36" spans="3:33" x14ac:dyDescent="0.2">
      <c r="D36" s="15"/>
    </row>
    <row r="37" spans="3:33" x14ac:dyDescent="0.2">
      <c r="D37" s="15"/>
    </row>
    <row r="38" spans="3:33" x14ac:dyDescent="0.2">
      <c r="D38" s="15"/>
    </row>
    <row r="39" spans="3:33" x14ac:dyDescent="0.2">
      <c r="D39" s="15"/>
    </row>
    <row r="40" spans="3:33" x14ac:dyDescent="0.2">
      <c r="D40" s="15"/>
    </row>
    <row r="41" spans="3:33" x14ac:dyDescent="0.2">
      <c r="D41" s="15"/>
    </row>
    <row r="42" spans="3:33" x14ac:dyDescent="0.2">
      <c r="D42" s="15"/>
    </row>
    <row r="43" spans="3:33" x14ac:dyDescent="0.2">
      <c r="D43" s="15"/>
    </row>
    <row r="44" spans="3:33" x14ac:dyDescent="0.2">
      <c r="D44" s="15"/>
    </row>
    <row r="45" spans="3:33" x14ac:dyDescent="0.2">
      <c r="D45" s="15"/>
    </row>
    <row r="46" spans="3:33" x14ac:dyDescent="0.2">
      <c r="D46" s="15"/>
    </row>
    <row r="47" spans="3:33" x14ac:dyDescent="0.2">
      <c r="D47" s="15"/>
    </row>
    <row r="48" spans="3:33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C416-C544-4F87-8D31-1C436D2E8F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39" customWidth="1"/>
    <col min="3" max="3" width="38.28515625" style="139" customWidth="1"/>
    <col min="4" max="4" width="4.85546875" style="138" customWidth="1"/>
    <col min="5" max="5" width="10.5703125" style="138" customWidth="1"/>
    <col min="6" max="6" width="9.85546875" style="138" customWidth="1"/>
    <col min="7" max="7" width="12.7109375" style="138" customWidth="1"/>
    <col min="8" max="25" width="9.140625" style="138" hidden="1" customWidth="1"/>
    <col min="26" max="28" width="9.140625" style="138"/>
    <col min="29" max="29" width="0" style="138" hidden="1" customWidth="1"/>
    <col min="30" max="30" width="9.140625" style="138"/>
    <col min="31" max="41" width="0" style="138" hidden="1" customWidth="1"/>
    <col min="42" max="16384" width="9.140625" style="138"/>
  </cols>
  <sheetData>
    <row r="1" spans="1:60" ht="15.75" customHeight="1" x14ac:dyDescent="0.2">
      <c r="A1" s="255" t="s">
        <v>6</v>
      </c>
      <c r="B1" s="255"/>
      <c r="C1" s="255"/>
      <c r="D1" s="255"/>
      <c r="E1" s="255"/>
      <c r="F1" s="255"/>
      <c r="G1" s="255"/>
      <c r="AG1" s="138" t="s">
        <v>107</v>
      </c>
    </row>
    <row r="2" spans="1:60" ht="24.95" customHeight="1" x14ac:dyDescent="0.2">
      <c r="A2" s="175" t="s">
        <v>7</v>
      </c>
      <c r="B2" s="136" t="s">
        <v>40</v>
      </c>
      <c r="C2" s="256" t="s">
        <v>41</v>
      </c>
      <c r="D2" s="257"/>
      <c r="E2" s="257"/>
      <c r="F2" s="257"/>
      <c r="G2" s="258"/>
      <c r="AG2" s="138" t="s">
        <v>108</v>
      </c>
    </row>
    <row r="3" spans="1:60" ht="24.95" customHeight="1" x14ac:dyDescent="0.2">
      <c r="A3" s="175" t="s">
        <v>8</v>
      </c>
      <c r="B3" s="136" t="s">
        <v>43</v>
      </c>
      <c r="C3" s="256" t="s">
        <v>44</v>
      </c>
      <c r="D3" s="257"/>
      <c r="E3" s="257"/>
      <c r="F3" s="257"/>
      <c r="G3" s="258"/>
      <c r="AC3" s="139" t="s">
        <v>108</v>
      </c>
      <c r="AG3" s="138" t="s">
        <v>109</v>
      </c>
    </row>
    <row r="4" spans="1:60" ht="24.95" customHeight="1" x14ac:dyDescent="0.2">
      <c r="A4" s="176" t="s">
        <v>9</v>
      </c>
      <c r="B4" s="137" t="s">
        <v>63</v>
      </c>
      <c r="C4" s="259" t="s">
        <v>29</v>
      </c>
      <c r="D4" s="260"/>
      <c r="E4" s="260"/>
      <c r="F4" s="260"/>
      <c r="G4" s="261"/>
      <c r="AG4" s="138" t="s">
        <v>110</v>
      </c>
    </row>
    <row r="5" spans="1:60" x14ac:dyDescent="0.2">
      <c r="D5" s="15"/>
    </row>
    <row r="6" spans="1:60" x14ac:dyDescent="0.2">
      <c r="A6" s="142" t="s">
        <v>111</v>
      </c>
      <c r="B6" s="141" t="s">
        <v>112</v>
      </c>
      <c r="C6" s="141" t="s">
        <v>113</v>
      </c>
      <c r="D6" s="142" t="s">
        <v>114</v>
      </c>
      <c r="E6" s="142" t="s">
        <v>115</v>
      </c>
      <c r="F6" s="181" t="s">
        <v>116</v>
      </c>
      <c r="G6" s="142" t="s">
        <v>30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60" hidden="1" x14ac:dyDescent="0.2">
      <c r="D7" s="15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 x14ac:dyDescent="0.2">
      <c r="A8" s="177" t="s">
        <v>118</v>
      </c>
      <c r="B8" s="147" t="s">
        <v>105</v>
      </c>
      <c r="C8" s="148" t="s">
        <v>29</v>
      </c>
      <c r="D8" s="149"/>
      <c r="E8" s="150"/>
      <c r="F8" s="151"/>
      <c r="G8" s="152">
        <f>SUMIF(AG9:AG14,"&lt;&gt;NOR",G9:G14)</f>
        <v>0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3"/>
      <c r="S8" s="153"/>
      <c r="T8" s="153"/>
      <c r="U8" s="153"/>
      <c r="V8" s="153"/>
      <c r="W8" s="153"/>
      <c r="X8" s="153"/>
      <c r="Y8" s="153"/>
      <c r="AG8" s="138" t="s">
        <v>119</v>
      </c>
    </row>
    <row r="9" spans="1:60" outlineLevel="1" x14ac:dyDescent="0.2">
      <c r="A9" s="178">
        <v>1</v>
      </c>
      <c r="B9" s="155" t="s">
        <v>421</v>
      </c>
      <c r="C9" s="156" t="s">
        <v>422</v>
      </c>
      <c r="D9" s="157" t="s">
        <v>423</v>
      </c>
      <c r="E9" s="182">
        <v>5</v>
      </c>
      <c r="F9" s="158"/>
      <c r="G9" s="159">
        <f t="shared" ref="G9:G14" si="0">ROUND(E9*F9,2)</f>
        <v>0</v>
      </c>
      <c r="H9" s="160"/>
      <c r="I9" s="161"/>
      <c r="J9" s="160"/>
      <c r="K9" s="161"/>
      <c r="L9" s="161"/>
      <c r="M9" s="161"/>
      <c r="N9" s="162"/>
      <c r="O9" s="162"/>
      <c r="P9" s="162"/>
      <c r="Q9" s="162"/>
      <c r="R9" s="161"/>
      <c r="S9" s="161"/>
      <c r="T9" s="161"/>
      <c r="U9" s="161"/>
      <c r="V9" s="161"/>
      <c r="W9" s="161"/>
      <c r="X9" s="161"/>
      <c r="Y9" s="161"/>
      <c r="Z9" s="163"/>
      <c r="AA9" s="163"/>
      <c r="AB9" s="163"/>
      <c r="AC9" s="163"/>
      <c r="AD9" s="163"/>
      <c r="AE9" s="163"/>
      <c r="AF9" s="163"/>
      <c r="AG9" s="163" t="s">
        <v>424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78">
        <v>2</v>
      </c>
      <c r="B10" s="155" t="s">
        <v>425</v>
      </c>
      <c r="C10" s="156" t="s">
        <v>449</v>
      </c>
      <c r="D10" s="157" t="s">
        <v>423</v>
      </c>
      <c r="E10" s="182">
        <v>5</v>
      </c>
      <c r="F10" s="158"/>
      <c r="G10" s="159">
        <f t="shared" si="0"/>
        <v>0</v>
      </c>
      <c r="H10" s="160"/>
      <c r="I10" s="161"/>
      <c r="J10" s="160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424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78">
        <v>3</v>
      </c>
      <c r="B11" s="155" t="s">
        <v>426</v>
      </c>
      <c r="C11" s="156" t="s">
        <v>427</v>
      </c>
      <c r="D11" s="157" t="s">
        <v>199</v>
      </c>
      <c r="E11" s="182">
        <v>40</v>
      </c>
      <c r="F11" s="158"/>
      <c r="G11" s="159">
        <f t="shared" si="0"/>
        <v>0</v>
      </c>
      <c r="H11" s="160"/>
      <c r="I11" s="161"/>
      <c r="J11" s="160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424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22.5" outlineLevel="1" x14ac:dyDescent="0.2">
      <c r="A12" s="178">
        <v>4</v>
      </c>
      <c r="B12" s="155" t="s">
        <v>428</v>
      </c>
      <c r="C12" s="156" t="s">
        <v>429</v>
      </c>
      <c r="D12" s="157" t="s">
        <v>165</v>
      </c>
      <c r="E12" s="182">
        <v>2</v>
      </c>
      <c r="F12" s="158"/>
      <c r="G12" s="159">
        <f t="shared" si="0"/>
        <v>0</v>
      </c>
      <c r="H12" s="160"/>
      <c r="I12" s="161"/>
      <c r="J12" s="160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424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ht="22.5" outlineLevel="1" x14ac:dyDescent="0.2">
      <c r="A13" s="178">
        <v>5</v>
      </c>
      <c r="B13" s="155" t="s">
        <v>430</v>
      </c>
      <c r="C13" s="156" t="s">
        <v>431</v>
      </c>
      <c r="D13" s="157" t="s">
        <v>165</v>
      </c>
      <c r="E13" s="182">
        <v>1</v>
      </c>
      <c r="F13" s="158"/>
      <c r="G13" s="159">
        <f t="shared" si="0"/>
        <v>0</v>
      </c>
      <c r="H13" s="160"/>
      <c r="I13" s="161"/>
      <c r="J13" s="160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424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79">
        <v>6</v>
      </c>
      <c r="B14" s="164" t="s">
        <v>432</v>
      </c>
      <c r="C14" s="165" t="s">
        <v>433</v>
      </c>
      <c r="D14" s="166" t="s">
        <v>423</v>
      </c>
      <c r="E14" s="183">
        <v>5</v>
      </c>
      <c r="F14" s="167"/>
      <c r="G14" s="168">
        <f t="shared" si="0"/>
        <v>0</v>
      </c>
      <c r="H14" s="160"/>
      <c r="I14" s="161"/>
      <c r="J14" s="160"/>
      <c r="K14" s="161"/>
      <c r="L14" s="161"/>
      <c r="M14" s="161"/>
      <c r="N14" s="162"/>
      <c r="O14" s="162"/>
      <c r="P14" s="162"/>
      <c r="Q14" s="162"/>
      <c r="R14" s="161"/>
      <c r="S14" s="161"/>
      <c r="T14" s="161"/>
      <c r="U14" s="161"/>
      <c r="V14" s="161"/>
      <c r="W14" s="161"/>
      <c r="X14" s="161"/>
      <c r="Y14" s="161"/>
      <c r="Z14" s="163"/>
      <c r="AA14" s="163"/>
      <c r="AB14" s="163"/>
      <c r="AC14" s="163"/>
      <c r="AD14" s="163"/>
      <c r="AE14" s="163"/>
      <c r="AF14" s="163"/>
      <c r="AG14" s="163" t="s">
        <v>424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x14ac:dyDescent="0.2">
      <c r="C15" s="169"/>
      <c r="D15" s="15"/>
      <c r="AE15" s="138">
        <v>15</v>
      </c>
      <c r="AF15" s="138">
        <v>21</v>
      </c>
      <c r="AG15" s="138" t="s">
        <v>117</v>
      </c>
    </row>
    <row r="16" spans="1:60" x14ac:dyDescent="0.2">
      <c r="A16" s="180"/>
      <c r="B16" s="170" t="s">
        <v>30</v>
      </c>
      <c r="C16" s="171"/>
      <c r="D16" s="172"/>
      <c r="E16" s="173"/>
      <c r="F16" s="173"/>
      <c r="G16" s="174">
        <f>G8</f>
        <v>0</v>
      </c>
      <c r="AE16" s="138">
        <f>SUMIF(L7:L14,AE15,G7:G14)</f>
        <v>0</v>
      </c>
      <c r="AF16" s="138">
        <f>SUMIF(L7:L14,AF15,G7:G14)</f>
        <v>0</v>
      </c>
      <c r="AG16" s="138" t="s">
        <v>130</v>
      </c>
    </row>
    <row r="17" spans="1:33" x14ac:dyDescent="0.2">
      <c r="C17" s="169"/>
      <c r="D17" s="15"/>
    </row>
    <row r="18" spans="1:33" x14ac:dyDescent="0.2">
      <c r="C18" s="169"/>
      <c r="D18" s="15"/>
    </row>
    <row r="19" spans="1:33" x14ac:dyDescent="0.2">
      <c r="A19" s="262" t="s">
        <v>131</v>
      </c>
      <c r="B19" s="262"/>
      <c r="C19" s="263"/>
      <c r="D19" s="15"/>
    </row>
    <row r="20" spans="1:33" x14ac:dyDescent="0.2">
      <c r="A20" s="243"/>
      <c r="B20" s="244"/>
      <c r="C20" s="245"/>
      <c r="D20" s="244"/>
      <c r="E20" s="244"/>
      <c r="F20" s="244"/>
      <c r="G20" s="246"/>
      <c r="AG20" s="138" t="s">
        <v>132</v>
      </c>
    </row>
    <row r="21" spans="1:33" x14ac:dyDescent="0.2">
      <c r="A21" s="247"/>
      <c r="B21" s="248"/>
      <c r="C21" s="249"/>
      <c r="D21" s="248"/>
      <c r="E21" s="248"/>
      <c r="F21" s="248"/>
      <c r="G21" s="250"/>
    </row>
    <row r="22" spans="1:33" x14ac:dyDescent="0.2">
      <c r="A22" s="247"/>
      <c r="B22" s="248"/>
      <c r="C22" s="249"/>
      <c r="D22" s="248"/>
      <c r="E22" s="248"/>
      <c r="F22" s="248"/>
      <c r="G22" s="250"/>
    </row>
    <row r="23" spans="1:33" x14ac:dyDescent="0.2">
      <c r="A23" s="247"/>
      <c r="B23" s="248"/>
      <c r="C23" s="249"/>
      <c r="D23" s="248"/>
      <c r="E23" s="248"/>
      <c r="F23" s="248"/>
      <c r="G23" s="250"/>
    </row>
    <row r="24" spans="1:33" x14ac:dyDescent="0.2">
      <c r="A24" s="251"/>
      <c r="B24" s="252"/>
      <c r="C24" s="253"/>
      <c r="D24" s="252"/>
      <c r="E24" s="252"/>
      <c r="F24" s="252"/>
      <c r="G24" s="254"/>
    </row>
    <row r="25" spans="1:33" x14ac:dyDescent="0.2">
      <c r="C25" s="169"/>
      <c r="D25" s="15"/>
    </row>
    <row r="26" spans="1:33" x14ac:dyDescent="0.2">
      <c r="C26" s="169"/>
      <c r="D26" s="15"/>
      <c r="AG26" s="138" t="s">
        <v>133</v>
      </c>
    </row>
    <row r="27" spans="1:33" x14ac:dyDescent="0.2">
      <c r="D27" s="15"/>
    </row>
    <row r="28" spans="1:33" x14ac:dyDescent="0.2">
      <c r="D28" s="15"/>
    </row>
    <row r="29" spans="1:33" x14ac:dyDescent="0.2">
      <c r="D29" s="15"/>
    </row>
    <row r="30" spans="1:33" x14ac:dyDescent="0.2">
      <c r="D30" s="15"/>
    </row>
    <row r="31" spans="1:33" x14ac:dyDescent="0.2">
      <c r="D31" s="15"/>
    </row>
    <row r="32" spans="1:33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20:G2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SO 01 01-01 Pol</vt:lpstr>
      <vt:lpstr>SO 01 01-02 Pol</vt:lpstr>
      <vt:lpstr>SO 01 01-03 Pol</vt:lpstr>
      <vt:lpstr>SO 01 01-04 Pol</vt:lpstr>
      <vt:lpstr>SO 01 01-05  Pol</vt:lpstr>
      <vt:lpstr>SO 01 01-06   Pol</vt:lpstr>
      <vt:lpstr>SO 01 01-07  Pol</vt:lpstr>
      <vt:lpstr>SO 01 01-08 Pol</vt:lpstr>
      <vt:lpstr>SO 01 01-09 Pol</vt:lpstr>
      <vt:lpstr>SO 01 01-10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01-01 Pol'!Názvy_tisku</vt:lpstr>
      <vt:lpstr>'SO 01 01-02 Pol'!Názvy_tisku</vt:lpstr>
      <vt:lpstr>'SO 01 01-03 Pol'!Názvy_tisku</vt:lpstr>
      <vt:lpstr>'SO 01 01-04 Pol'!Názvy_tisku</vt:lpstr>
      <vt:lpstr>'SO 01 01-05  Pol'!Názvy_tisku</vt:lpstr>
      <vt:lpstr>'SO 01 01-06   Pol'!Názvy_tisku</vt:lpstr>
      <vt:lpstr>'SO 01 01-07  Pol'!Názvy_tisku</vt:lpstr>
      <vt:lpstr>'SO 01 01-08 Pol'!Názvy_tisku</vt:lpstr>
      <vt:lpstr>'SO 01 01-09 Pol'!Názvy_tisku</vt:lpstr>
      <vt:lpstr>'SO 01 01-10 Pol'!Názvy_tisku</vt:lpstr>
      <vt:lpstr>oadresa</vt:lpstr>
      <vt:lpstr>Stavba!Objednatel</vt:lpstr>
      <vt:lpstr>Stavba!Objekt</vt:lpstr>
      <vt:lpstr>'SO 01 01-01 Pol'!Oblast_tisku</vt:lpstr>
      <vt:lpstr>'SO 01 01-02 Pol'!Oblast_tisku</vt:lpstr>
      <vt:lpstr>'SO 01 01-03 Pol'!Oblast_tisku</vt:lpstr>
      <vt:lpstr>'SO 01 01-04 Pol'!Oblast_tisku</vt:lpstr>
      <vt:lpstr>'SO 01 01-05  Pol'!Oblast_tisku</vt:lpstr>
      <vt:lpstr>'SO 01 01-06   Pol'!Oblast_tisku</vt:lpstr>
      <vt:lpstr>'SO 01 01-07  Pol'!Oblast_tisku</vt:lpstr>
      <vt:lpstr>'SO 01 01-08 Pol'!Oblast_tisku</vt:lpstr>
      <vt:lpstr>'SO 01 01-09 Pol'!Oblast_tisku</vt:lpstr>
      <vt:lpstr>'SO 01 01-10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2025-09-23T08:11:10Z</dcterms:modified>
</cp:coreProperties>
</file>